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Matevz\Desktop\DRSI Razpis PLAZ Grahovo KONCNA\Sprememba RD-01\"/>
    </mc:Choice>
  </mc:AlternateContent>
  <xr:revisionPtr revIDLastSave="0" documentId="13_ncr:1_{E29216E2-06A5-4348-BEFE-B5BB56461933}" xr6:coauthVersionLast="46" xr6:coauthVersionMax="46" xr10:uidLastSave="{00000000-0000-0000-0000-000000000000}"/>
  <bookViews>
    <workbookView xWindow="-108" yWindow="-108" windowWidth="23256" windowHeight="12576" firstSheet="3" activeTab="7" xr2:uid="{00000000-000D-0000-FFFF-FFFF00000000}"/>
  </bookViews>
  <sheets>
    <sheet name="Splošno" sheetId="12" r:id="rId1"/>
    <sheet name="OBJEKT-DRSI" sheetId="1" r:id="rId2"/>
    <sheet name="OBJEKT-DRSI Rekapitulacija" sheetId="2" r:id="rId3"/>
    <sheet name="OBJEKT-MOP" sheetId="4" r:id="rId4"/>
    <sheet name="OBJEKT-MOP Rekapitulacija" sheetId="5" r:id="rId5"/>
    <sheet name="JR" sheetId="6" r:id="rId6"/>
    <sheet name="CESTA" sheetId="7" r:id="rId7"/>
    <sheet name="SKUPNA REKAPITULACIJA" sheetId="11" r:id="rId8"/>
  </sheets>
  <externalReferences>
    <externalReference r:id="rId9"/>
  </externalReferences>
  <definedNames>
    <definedName name="_dem1">#REF!</definedName>
    <definedName name="dem">#REF!</definedName>
    <definedName name="M_GRADBENA">'OBJEKT-MOP'!$F$536</definedName>
    <definedName name="M_ODVODNJAVANJE">'OBJEKT-MOP'!$F$337</definedName>
    <definedName name="M_OPREMA">'OBJEKT-MOP'!$F$547</definedName>
    <definedName name="M_PRIPRAVA">'OBJEKT-MOP'!$F$122</definedName>
    <definedName name="M_RAZNO">[1]MOP!$F$516</definedName>
    <definedName name="M_TUJE">'OBJEKT-MOP'!$F$566</definedName>
    <definedName name="M_VOZIŠČNE">'OBJEKT-MOP'!$F$280</definedName>
    <definedName name="M_ZEMELJSKA">'OBJEKT-MOP'!$F$231</definedName>
    <definedName name="_xlnm.Print_Area" localSheetId="6">CESTA!$B$1:$I$34</definedName>
    <definedName name="_xlnm.Print_Area" localSheetId="1">'OBJEKT-DRSI'!$A$1:$F$797</definedName>
    <definedName name="_xlnm.Print_Area" localSheetId="3">'OBJEKT-MOP'!$A$2:$F$577</definedName>
    <definedName name="_xlnm.Print_Area" localSheetId="0">Splošno!$A$1:$H$48</definedName>
    <definedName name="SK_BETONSKA">#REF!</definedName>
    <definedName name="SK_GRADBENA">'OBJEKT-DRSI'!$F$734</definedName>
    <definedName name="SK_ODVODNJAVANJE">'OBJEKT-DRSI'!$F$483</definedName>
    <definedName name="sk_oprem">#REF!</definedName>
    <definedName name="SK_OPREMA">'OBJEKT-DRSI'!$F$752</definedName>
    <definedName name="SK_PRIPRAVA">'OBJEKT-DRSI'!$F$171</definedName>
    <definedName name="SK_RAZNO">'OBJEKT-DRSI'!$F$796</definedName>
    <definedName name="sk_sanacija">#REF!</definedName>
    <definedName name="sk_TESARSKA">#REF!</definedName>
    <definedName name="SK_TUJE">'OBJEKT-DRSI'!$F$787</definedName>
    <definedName name="SK_VOZIŠČNE">'OBJEKT-DRSI'!$F$349</definedName>
    <definedName name="SK_ZEMELJSKA">'OBJEKT-DRSI'!$F$293</definedName>
    <definedName name="sk_ZIDARSKA">#REF!</definedName>
  </definedNames>
  <calcPr calcId="191029" fullPrecision="0"/>
</workbook>
</file>

<file path=xl/calcChain.xml><?xml version="1.0" encoding="utf-8"?>
<calcChain xmlns="http://schemas.openxmlformats.org/spreadsheetml/2006/main">
  <c r="H93" i="6" l="1"/>
  <c r="F555" i="4"/>
  <c r="F558" i="4"/>
  <c r="F564" i="4"/>
  <c r="F779" i="1" l="1"/>
  <c r="F785" i="1"/>
  <c r="F120" i="4"/>
  <c r="F160" i="1"/>
  <c r="F490" i="4"/>
  <c r="F246" i="4"/>
  <c r="F478" i="4" l="1"/>
  <c r="F470" i="4"/>
  <c r="F466" i="4"/>
  <c r="F462" i="4"/>
  <c r="F474" i="4"/>
  <c r="F398" i="4"/>
  <c r="F394" i="4"/>
  <c r="F390" i="4"/>
  <c r="F364" i="4"/>
  <c r="F360" i="4"/>
  <c r="F209" i="4"/>
  <c r="F112" i="4"/>
  <c r="F57" i="4"/>
  <c r="F53" i="4"/>
  <c r="F49" i="4"/>
  <c r="F45" i="4"/>
  <c r="F41" i="4"/>
  <c r="F34" i="4"/>
  <c r="F30" i="4"/>
  <c r="F26" i="4"/>
  <c r="F22" i="4"/>
  <c r="F18" i="4"/>
  <c r="F14" i="4"/>
  <c r="F10" i="4"/>
  <c r="F772" i="1"/>
  <c r="F768" i="1"/>
  <c r="F776" i="1"/>
  <c r="F686" i="1"/>
  <c r="F577" i="1"/>
  <c r="F214" i="1"/>
  <c r="F102" i="1" l="1"/>
  <c r="F87" i="1"/>
  <c r="F56" i="1"/>
  <c r="F48" i="1"/>
  <c r="F416" i="1"/>
  <c r="F420" i="1"/>
  <c r="F428" i="1"/>
  <c r="F66" i="1" l="1"/>
  <c r="F52" i="1"/>
  <c r="F44" i="1"/>
  <c r="F22" i="1"/>
  <c r="F764" i="1"/>
  <c r="F514" i="4"/>
  <c r="F710" i="1"/>
  <c r="F521" i="4"/>
  <c r="F714" i="1"/>
  <c r="F498" i="4"/>
  <c r="F458" i="4"/>
  <c r="F454" i="4"/>
  <c r="F450" i="4"/>
  <c r="F510" i="4"/>
  <c r="F706" i="1"/>
  <c r="F372" i="4"/>
  <c r="F368" i="4"/>
  <c r="F321" i="1"/>
  <c r="F229" i="4"/>
  <c r="F135" i="4"/>
  <c r="F91" i="4"/>
  <c r="F87" i="4"/>
  <c r="F670" i="1"/>
  <c r="F665" i="1"/>
  <c r="F139" i="1"/>
  <c r="F291" i="1"/>
  <c r="F690" i="1"/>
  <c r="F168" i="1"/>
  <c r="F30" i="1"/>
  <c r="F128" i="1"/>
  <c r="F613" i="1"/>
  <c r="F661" i="1"/>
  <c r="F657" i="1"/>
  <c r="F653" i="1"/>
  <c r="F649" i="1"/>
  <c r="F645" i="1"/>
  <c r="F641" i="1"/>
  <c r="F546" i="1"/>
  <c r="F502" i="1"/>
  <c r="F569" i="1"/>
  <c r="F542" i="1"/>
  <c r="F518" i="1"/>
  <c r="F530" i="1"/>
  <c r="F534" i="1"/>
  <c r="F526" i="1"/>
  <c r="F514" i="1"/>
  <c r="F432" i="1"/>
  <c r="F396" i="1"/>
  <c r="F384" i="1"/>
  <c r="F376" i="1"/>
  <c r="F356" i="1"/>
  <c r="F333" i="1"/>
  <c r="F255" i="1"/>
  <c r="F250" i="1"/>
  <c r="F136" i="1"/>
  <c r="F132" i="1"/>
  <c r="I26" i="7" l="1"/>
  <c r="I24" i="7"/>
  <c r="I22" i="7"/>
  <c r="I20" i="7"/>
  <c r="I18" i="7"/>
  <c r="I16" i="7"/>
  <c r="I14" i="7"/>
  <c r="I12" i="7"/>
  <c r="I10" i="7"/>
  <c r="I8" i="7"/>
  <c r="I6" i="7"/>
  <c r="I28" i="7" l="1"/>
  <c r="I31" i="7" s="1"/>
  <c r="I32" i="7" s="1"/>
  <c r="I33" i="7" s="1"/>
  <c r="I34" i="7" s="1"/>
  <c r="C7" i="11"/>
  <c r="H102" i="6"/>
  <c r="H100" i="6"/>
  <c r="H97" i="6"/>
  <c r="H95" i="6"/>
  <c r="H91" i="6"/>
  <c r="H89" i="6"/>
  <c r="H86" i="6"/>
  <c r="H81" i="6"/>
  <c r="H77" i="6"/>
  <c r="H75" i="6"/>
  <c r="H73" i="6"/>
  <c r="H69" i="6"/>
  <c r="H66" i="6"/>
  <c r="H64" i="6"/>
  <c r="H62" i="6"/>
  <c r="H59" i="6"/>
  <c r="H58" i="6"/>
  <c r="H55" i="6"/>
  <c r="H53" i="6"/>
  <c r="H46" i="6"/>
  <c r="H42" i="6"/>
  <c r="H40" i="6"/>
  <c r="H37" i="6"/>
  <c r="H29" i="6"/>
  <c r="H23" i="6"/>
  <c r="H18" i="6"/>
  <c r="H9" i="6"/>
  <c r="H7" i="6"/>
  <c r="H5" i="6"/>
  <c r="F547" i="4"/>
  <c r="C11" i="5" s="1"/>
  <c r="F534" i="4"/>
  <c r="F530" i="4"/>
  <c r="F518" i="4"/>
  <c r="F506" i="4"/>
  <c r="F494" i="4"/>
  <c r="F486" i="4"/>
  <c r="F482" i="4"/>
  <c r="F446" i="4"/>
  <c r="F438" i="4"/>
  <c r="F434" i="4"/>
  <c r="F430" i="4"/>
  <c r="F426" i="4"/>
  <c r="F420" i="4"/>
  <c r="F416" i="4"/>
  <c r="F412" i="4"/>
  <c r="F408" i="4"/>
  <c r="F404" i="4"/>
  <c r="F386" i="4"/>
  <c r="F382" i="4"/>
  <c r="F378" i="4"/>
  <c r="F356" i="4"/>
  <c r="F352" i="4"/>
  <c r="F348" i="4"/>
  <c r="F344" i="4"/>
  <c r="F334" i="4"/>
  <c r="F330" i="4"/>
  <c r="F326" i="4"/>
  <c r="F322" i="4"/>
  <c r="F316" i="4"/>
  <c r="F312" i="4"/>
  <c r="F308" i="4"/>
  <c r="F304" i="4"/>
  <c r="F300" i="4"/>
  <c r="F294" i="4"/>
  <c r="F290" i="4"/>
  <c r="F278" i="4"/>
  <c r="F271" i="4"/>
  <c r="F261" i="4"/>
  <c r="F256" i="4"/>
  <c r="F250" i="4"/>
  <c r="F239" i="4"/>
  <c r="F223" i="4"/>
  <c r="F219" i="4"/>
  <c r="F215" i="4"/>
  <c r="F205" i="4"/>
  <c r="F201" i="4"/>
  <c r="F197" i="4"/>
  <c r="F191" i="4"/>
  <c r="F187" i="4"/>
  <c r="F181" i="4"/>
  <c r="F177" i="4"/>
  <c r="F173" i="4"/>
  <c r="F169" i="4"/>
  <c r="F165" i="4"/>
  <c r="F161" i="4"/>
  <c r="F153" i="4"/>
  <c r="F147" i="4"/>
  <c r="F143" i="4"/>
  <c r="F139" i="4"/>
  <c r="F131" i="4"/>
  <c r="F109" i="4"/>
  <c r="F103" i="4"/>
  <c r="F99" i="4"/>
  <c r="F95" i="4"/>
  <c r="F77" i="4"/>
  <c r="F72" i="4"/>
  <c r="F68" i="4"/>
  <c r="F64" i="4"/>
  <c r="H110" i="6" l="1"/>
  <c r="H111" i="6"/>
  <c r="H112" i="6"/>
  <c r="H109" i="6"/>
  <c r="F280" i="4"/>
  <c r="C8" i="5" s="1"/>
  <c r="F536" i="4"/>
  <c r="C10" i="5" s="1"/>
  <c r="F566" i="4"/>
  <c r="C12" i="5" s="1"/>
  <c r="F231" i="4"/>
  <c r="C7" i="5" s="1"/>
  <c r="F337" i="4"/>
  <c r="C9" i="5" s="1"/>
  <c r="F122" i="4"/>
  <c r="H113" i="6" l="1"/>
  <c r="H114" i="6" s="1"/>
  <c r="C6" i="11" s="1"/>
  <c r="F573" i="4"/>
  <c r="F576" i="4" s="1"/>
  <c r="C13" i="5" s="1"/>
  <c r="C6" i="5"/>
  <c r="H117" i="6" l="1"/>
  <c r="H116" i="6"/>
  <c r="F347" i="1"/>
  <c r="F573" i="1"/>
  <c r="F637" i="1"/>
  <c r="F164" i="1"/>
  <c r="F625" i="1"/>
  <c r="F621" i="1"/>
  <c r="F400" i="1"/>
  <c r="F728" i="1"/>
  <c r="F183" i="1"/>
  <c r="F440" i="1"/>
  <c r="F341" i="1"/>
  <c r="F372" i="1"/>
  <c r="F454" i="1"/>
  <c r="F450" i="1"/>
  <c r="F481" i="1"/>
  <c r="F40" i="1"/>
  <c r="F678" i="1"/>
  <c r="F633" i="1"/>
  <c r="F510" i="1"/>
  <c r="F156" i="1"/>
  <c r="F565" i="1"/>
  <c r="F263" i="1"/>
  <c r="F702" i="1"/>
  <c r="F230" i="1"/>
  <c r="F694" i="1"/>
  <c r="F682" i="1"/>
  <c r="F674" i="1"/>
  <c r="F617" i="1"/>
  <c r="F538" i="1"/>
  <c r="F506" i="1"/>
  <c r="F494" i="1"/>
  <c r="F490" i="1"/>
  <c r="F474" i="1"/>
  <c r="F470" i="1"/>
  <c r="F466" i="1"/>
  <c r="F462" i="1"/>
  <c r="F458" i="1"/>
  <c r="F424" i="1"/>
  <c r="F408" i="1"/>
  <c r="F388" i="1"/>
  <c r="F366" i="1"/>
  <c r="F362" i="1"/>
  <c r="F226" i="1"/>
  <c r="F281" i="1"/>
  <c r="F269" i="1"/>
  <c r="F179" i="1"/>
  <c r="F222" i="1"/>
  <c r="F114" i="1"/>
  <c r="F110" i="1"/>
  <c r="F99" i="1"/>
  <c r="F106" i="1"/>
  <c r="F607" i="1"/>
  <c r="F603" i="1"/>
  <c r="F599" i="1"/>
  <c r="F591" i="1"/>
  <c r="F218" i="1"/>
  <c r="F210" i="1"/>
  <c r="F317" i="1"/>
  <c r="F522" i="1"/>
  <c r="F277" i="1"/>
  <c r="F273" i="1"/>
  <c r="F436" i="1"/>
  <c r="F412" i="1"/>
  <c r="F404" i="1"/>
  <c r="F380" i="1"/>
  <c r="F392" i="1"/>
  <c r="F337" i="1"/>
  <c r="F196" i="1"/>
  <c r="F192" i="1"/>
  <c r="F91" i="1"/>
  <c r="F732" i="1"/>
  <c r="F724" i="1"/>
  <c r="F313" i="1"/>
  <c r="F307" i="1"/>
  <c r="F259" i="1"/>
  <c r="F149" i="1"/>
  <c r="F145" i="1"/>
  <c r="F122" i="1"/>
  <c r="F83" i="1"/>
  <c r="F75" i="1"/>
  <c r="F70" i="1"/>
  <c r="F62" i="1"/>
  <c r="F34" i="1"/>
  <c r="F26" i="1"/>
  <c r="F18" i="1"/>
  <c r="F14" i="1"/>
  <c r="F10" i="1"/>
  <c r="F752" i="1"/>
  <c r="C11" i="2" s="1"/>
  <c r="F446" i="1"/>
  <c r="F329" i="1"/>
  <c r="F301" i="1"/>
  <c r="F188" i="1"/>
  <c r="F96" i="1"/>
  <c r="F79" i="1"/>
  <c r="F561" i="1"/>
  <c r="F202" i="1"/>
  <c r="F236" i="1"/>
  <c r="F240" i="1"/>
  <c r="F246" i="1"/>
  <c r="F287" i="1"/>
  <c r="F498" i="1"/>
  <c r="F553" i="1"/>
  <c r="F557" i="1"/>
  <c r="F583" i="1"/>
  <c r="F587" i="1"/>
  <c r="F595" i="1"/>
  <c r="F483" i="1" l="1"/>
  <c r="C9" i="2" s="1"/>
  <c r="F787" i="1"/>
  <c r="C12" i="2" s="1"/>
  <c r="F171" i="1"/>
  <c r="F293" i="1"/>
  <c r="C7" i="2" s="1"/>
  <c r="F734" i="1"/>
  <c r="C10" i="2" s="1"/>
  <c r="F349" i="1"/>
  <c r="C8" i="2" s="1"/>
  <c r="C6" i="2" l="1"/>
  <c r="F793" i="1"/>
  <c r="F796" i="1" s="1"/>
  <c r="C13" i="2" l="1"/>
  <c r="C15" i="2" s="1"/>
  <c r="C17" i="2" s="1"/>
  <c r="C18" i="2" s="1"/>
  <c r="C19" i="2" s="1"/>
  <c r="C15" i="5"/>
  <c r="C17" i="5" l="1"/>
  <c r="C18" i="5" s="1"/>
  <c r="C19" i="5" s="1"/>
  <c r="C5" i="11"/>
  <c r="C4" i="11"/>
  <c r="C9" i="11" l="1"/>
  <c r="C10" i="11" s="1"/>
  <c r="C11" i="11" s="1"/>
</calcChain>
</file>

<file path=xl/sharedStrings.xml><?xml version="1.0" encoding="utf-8"?>
<sst xmlns="http://schemas.openxmlformats.org/spreadsheetml/2006/main" count="1463" uniqueCount="907">
  <si>
    <t>PRIPRAVLJALNA DELA</t>
  </si>
  <si>
    <r>
      <t>m</t>
    </r>
    <r>
      <rPr>
        <vertAlign val="superscript"/>
        <sz val="10"/>
        <rFont val="Arial CE"/>
        <family val="2"/>
        <charset val="238"/>
      </rPr>
      <t xml:space="preserve">2    </t>
    </r>
  </si>
  <si>
    <t>PRIPRAVLJALNA DELA SKUPAJ:</t>
  </si>
  <si>
    <t>kom</t>
  </si>
  <si>
    <r>
      <t>m</t>
    </r>
    <r>
      <rPr>
        <vertAlign val="superscript"/>
        <sz val="10"/>
        <rFont val="Arial CE"/>
        <family val="2"/>
        <charset val="238"/>
      </rPr>
      <t>3</t>
    </r>
  </si>
  <si>
    <t>kg</t>
  </si>
  <si>
    <r>
      <t>m</t>
    </r>
    <r>
      <rPr>
        <vertAlign val="superscript"/>
        <sz val="10"/>
        <rFont val="Arial CE"/>
        <family val="2"/>
        <charset val="238"/>
      </rPr>
      <t xml:space="preserve">1    </t>
    </r>
  </si>
  <si>
    <t>ODVODNJAVANJE</t>
  </si>
  <si>
    <t>ODVODNJAVANJE SKUPAJ:</t>
  </si>
  <si>
    <t>RAZNO</t>
  </si>
  <si>
    <t>RAZNO SKUPAJ:</t>
  </si>
  <si>
    <t>01. PRIPRAVLJALNA DELA</t>
  </si>
  <si>
    <t>02. ZEMELJSKA DELA</t>
  </si>
  <si>
    <t xml:space="preserve">SKUPAJ </t>
  </si>
  <si>
    <t>kom. popust</t>
  </si>
  <si>
    <t>SKUPAJ</t>
  </si>
  <si>
    <t>Sestavil:</t>
  </si>
  <si>
    <t>1.</t>
  </si>
  <si>
    <t>2.</t>
  </si>
  <si>
    <t>3.</t>
  </si>
  <si>
    <t>VOZIŠČNE KONSTRUKCIJE</t>
  </si>
  <si>
    <t>03. VOZIŠČNE KONSTRUKCIJE</t>
  </si>
  <si>
    <t>VOZIŠČNE KONSTRUKCIJE SKUPAJ:</t>
  </si>
  <si>
    <t>4.</t>
  </si>
  <si>
    <t>04. ODVODNJAVANJE</t>
  </si>
  <si>
    <t>5.</t>
  </si>
  <si>
    <t>GRADBENA IN OBRTNIŠKA DELA</t>
  </si>
  <si>
    <t>05. GRADBENA IN OBRTNIŠKA DELA</t>
  </si>
  <si>
    <t>5.7</t>
  </si>
  <si>
    <t>GRADBENA IN OBRTNIŠKA DELA SKUPAJ:</t>
  </si>
  <si>
    <t>6.</t>
  </si>
  <si>
    <t>7.</t>
  </si>
  <si>
    <t>TUJE STORITVE</t>
  </si>
  <si>
    <t>07. TUJE STORITVE</t>
  </si>
  <si>
    <t>TUJE STORITVE SKUPAJ:</t>
  </si>
  <si>
    <t>9.</t>
  </si>
  <si>
    <t>09. RAZNO</t>
  </si>
  <si>
    <t xml:space="preserve"> </t>
  </si>
  <si>
    <t>ZEMELJSKA DELA IN TEMELJENJE SKUPAJ:</t>
  </si>
  <si>
    <t>52 222</t>
  </si>
  <si>
    <t>5.9.9</t>
  </si>
  <si>
    <t>Zaščita betona s pleskanjem</t>
  </si>
  <si>
    <t>REKAPITULACIJA</t>
  </si>
  <si>
    <t>Projektantski nadzor</t>
  </si>
  <si>
    <t>7.9.</t>
  </si>
  <si>
    <t>Izdelava projektov</t>
  </si>
  <si>
    <t>79 100</t>
  </si>
  <si>
    <t>91 111</t>
  </si>
  <si>
    <t>1.1</t>
  </si>
  <si>
    <t>Geodetska dela</t>
  </si>
  <si>
    <t>3.5.2</t>
  </si>
  <si>
    <t>Robniki</t>
  </si>
  <si>
    <t>5.1</t>
  </si>
  <si>
    <t>25 111</t>
  </si>
  <si>
    <t>m2</t>
  </si>
  <si>
    <t>m3</t>
  </si>
  <si>
    <t>5.4</t>
  </si>
  <si>
    <t>Zidarska in kamnoseška dela</t>
  </si>
  <si>
    <t>5.8</t>
  </si>
  <si>
    <t>Ključavničarska dela</t>
  </si>
  <si>
    <t>m</t>
  </si>
  <si>
    <t>53 121</t>
  </si>
  <si>
    <t>6.1</t>
  </si>
  <si>
    <t>Pokončna oprema cest</t>
  </si>
  <si>
    <t>2.4</t>
  </si>
  <si>
    <t>Nasipi, zasipi, klini</t>
  </si>
  <si>
    <t>2.5</t>
  </si>
  <si>
    <t>Brežine in zelenice</t>
  </si>
  <si>
    <t>3.1.1.</t>
  </si>
  <si>
    <t>Nevezane nosilne plasti</t>
  </si>
  <si>
    <t>3.2.2</t>
  </si>
  <si>
    <t>Vezane obrabne in zaporne plasti-bitumenski betoni</t>
  </si>
  <si>
    <t>OPREMA MOSTU IN CESTE</t>
  </si>
  <si>
    <t>ur</t>
  </si>
  <si>
    <r>
      <t>m</t>
    </r>
    <r>
      <rPr>
        <vertAlign val="superscript"/>
        <sz val="10"/>
        <rFont val="Arial CE"/>
        <family val="2"/>
        <charset val="238"/>
      </rPr>
      <t>2</t>
    </r>
  </si>
  <si>
    <t>4.4</t>
  </si>
  <si>
    <t>4.1</t>
  </si>
  <si>
    <t>Površinsko odvodnjavanje</t>
  </si>
  <si>
    <r>
      <t>m</t>
    </r>
    <r>
      <rPr>
        <vertAlign val="superscript"/>
        <sz val="10"/>
        <rFont val="Arial CE"/>
        <family val="2"/>
        <charset val="238"/>
      </rPr>
      <t xml:space="preserve">1  </t>
    </r>
  </si>
  <si>
    <t>3.6</t>
  </si>
  <si>
    <t>Bankine</t>
  </si>
  <si>
    <t xml:space="preserve">    </t>
  </si>
  <si>
    <t>Jaški</t>
  </si>
  <si>
    <t>Projekt  PID</t>
  </si>
  <si>
    <t>6.4</t>
  </si>
  <si>
    <t>1.2</t>
  </si>
  <si>
    <t>Čiščenje terena</t>
  </si>
  <si>
    <t>2.9</t>
  </si>
  <si>
    <t>m1</t>
  </si>
  <si>
    <t>06. OPREMA</t>
  </si>
  <si>
    <t>2.1</t>
  </si>
  <si>
    <t>Izkopi</t>
  </si>
  <si>
    <t>5.2</t>
  </si>
  <si>
    <t>Dela z jeklom</t>
  </si>
  <si>
    <t>5.3</t>
  </si>
  <si>
    <t>4.3</t>
  </si>
  <si>
    <t>Globinsko odvodnjavanje-kanalizacija</t>
  </si>
  <si>
    <t>Injektiranje</t>
  </si>
  <si>
    <t xml:space="preserve">
</t>
  </si>
  <si>
    <t>2.2</t>
  </si>
  <si>
    <t>Planum temeljnih tal</t>
  </si>
  <si>
    <t>2.8</t>
  </si>
  <si>
    <t>Zagatne stene</t>
  </si>
  <si>
    <t>6.2</t>
  </si>
  <si>
    <t>Označbe na vozišču</t>
  </si>
  <si>
    <t>7.5.</t>
  </si>
  <si>
    <t>Javna razsvetljava</t>
  </si>
  <si>
    <t>Tesarska dela</t>
  </si>
  <si>
    <t>2.7</t>
  </si>
  <si>
    <t>Piloti</t>
  </si>
  <si>
    <t>m1 pilota</t>
  </si>
  <si>
    <t xml:space="preserve">m    </t>
  </si>
  <si>
    <t>m3(vgrajenih)</t>
  </si>
  <si>
    <t>3.5.3</t>
  </si>
  <si>
    <t>Obrobe</t>
  </si>
  <si>
    <r>
      <t xml:space="preserve">kom </t>
    </r>
    <r>
      <rPr>
        <vertAlign val="superscript"/>
        <sz val="10"/>
        <rFont val="Arial CE"/>
        <family val="2"/>
        <charset val="238"/>
      </rPr>
      <t xml:space="preserve">  </t>
    </r>
  </si>
  <si>
    <t>Metod Krajnc,dipl ing.gr.</t>
  </si>
  <si>
    <t>22% DDV</t>
  </si>
  <si>
    <r>
      <t>m</t>
    </r>
    <r>
      <rPr>
        <vertAlign val="superscript"/>
        <sz val="10"/>
        <rFont val="Arial CE"/>
        <family val="2"/>
        <charset val="238"/>
      </rPr>
      <t>3(raščenih)</t>
    </r>
  </si>
  <si>
    <t>km</t>
  </si>
  <si>
    <t>kos</t>
  </si>
  <si>
    <t>11 651</t>
  </si>
  <si>
    <t>1.2.2</t>
  </si>
  <si>
    <t>Odstranitev prometne signalizacije in opreme</t>
  </si>
  <si>
    <t xml:space="preserve">kos   </t>
  </si>
  <si>
    <t xml:space="preserve">Porušitev in odstranitev voziščnih konstrukcij </t>
  </si>
  <si>
    <t>1.2.4</t>
  </si>
  <si>
    <t>1.2.3</t>
  </si>
  <si>
    <t>12 312</t>
  </si>
  <si>
    <t>Porušitev in odstranitev objektov</t>
  </si>
  <si>
    <t>1.3</t>
  </si>
  <si>
    <t>Ostala preddela</t>
  </si>
  <si>
    <t>1.3.1</t>
  </si>
  <si>
    <t>Omejitev prometa</t>
  </si>
  <si>
    <t>13 111</t>
  </si>
  <si>
    <t>1.3.2</t>
  </si>
  <si>
    <t>Pripravljalna dela pri objektih</t>
  </si>
  <si>
    <t>13 291</t>
  </si>
  <si>
    <t>13 311</t>
  </si>
  <si>
    <t xml:space="preserve">ZEMELJSKA DELA </t>
  </si>
  <si>
    <t>2.3</t>
  </si>
  <si>
    <t xml:space="preserve">Ločilne, drenažne in filterske plasti </t>
  </si>
  <si>
    <t>25 151</t>
  </si>
  <si>
    <t>3.1.3.</t>
  </si>
  <si>
    <t xml:space="preserve">Vezane zgornje nosilne in nosilnoobrabne plasti, z bitumenskimi vezivi </t>
  </si>
  <si>
    <t>31 314</t>
  </si>
  <si>
    <t>3.4</t>
  </si>
  <si>
    <t>Tlakovane obrabne plasti</t>
  </si>
  <si>
    <t>Dela s cementnim betonom</t>
  </si>
  <si>
    <t>53 343</t>
  </si>
  <si>
    <t>58 911</t>
  </si>
  <si>
    <t>Dobava in vgraditev kovinske plošče z vpisanim nazivom izvajalca in letom izgradnje  objekta</t>
  </si>
  <si>
    <t>5.9.</t>
  </si>
  <si>
    <t>Zaščitna dela</t>
  </si>
  <si>
    <t>5.5</t>
  </si>
  <si>
    <t>Dela pri popravilu objektov</t>
  </si>
  <si>
    <t>5.9/2</t>
  </si>
  <si>
    <t>Hidroizolacije- cestnih objektov</t>
  </si>
  <si>
    <t>59 453</t>
  </si>
  <si>
    <t>59 842</t>
  </si>
  <si>
    <t>62 112</t>
  </si>
  <si>
    <t>6.3</t>
  </si>
  <si>
    <t>Oprema za vodenje prometa</t>
  </si>
  <si>
    <t>11 123</t>
  </si>
  <si>
    <t>Obnova in zavarovanje zakoličba osi trase ostale javne ceste v hribovitem  terenu.</t>
  </si>
  <si>
    <t>11 133</t>
  </si>
  <si>
    <t xml:space="preserve">m1  </t>
  </si>
  <si>
    <t>12 323</t>
  </si>
  <si>
    <t>12 383</t>
  </si>
  <si>
    <t>12 391</t>
  </si>
  <si>
    <t>21 313</t>
  </si>
  <si>
    <t>21 993</t>
  </si>
  <si>
    <t>22 112</t>
  </si>
  <si>
    <t>27 162</t>
  </si>
  <si>
    <t>31 134</t>
  </si>
  <si>
    <t>35 221</t>
  </si>
  <si>
    <t>43 543</t>
  </si>
  <si>
    <t>44 131</t>
  </si>
  <si>
    <t>27 117</t>
  </si>
  <si>
    <r>
      <t xml:space="preserve">m2  </t>
    </r>
    <r>
      <rPr>
        <vertAlign val="superscript"/>
        <sz val="10"/>
        <rFont val="Arial CE"/>
        <family val="2"/>
        <charset val="238"/>
      </rPr>
      <t xml:space="preserve">   </t>
    </r>
  </si>
  <si>
    <r>
      <t>Oprema za zavarovanje prometa</t>
    </r>
    <r>
      <rPr>
        <i/>
        <sz val="10"/>
        <rFont val="Arial CE"/>
        <charset val="238"/>
      </rPr>
      <t xml:space="preserve"> </t>
    </r>
  </si>
  <si>
    <t xml:space="preserve">
                            </t>
  </si>
  <si>
    <r>
      <t>m</t>
    </r>
    <r>
      <rPr>
        <vertAlign val="superscript"/>
        <sz val="10"/>
        <rFont val="Arial CE"/>
        <family val="2"/>
        <charset val="238"/>
      </rPr>
      <t>3 (raščenih)</t>
    </r>
  </si>
  <si>
    <t xml:space="preserve">piloti 
</t>
  </si>
  <si>
    <t>53 612</t>
  </si>
  <si>
    <t>53 613</t>
  </si>
  <si>
    <t>53 614</t>
  </si>
  <si>
    <t>Zatesnitev mejnih površin - stikov med robnikom in betonom in   regah na robnem vencu, na vsakih 6m širokih od 15 do 20 mm in globokih 3cm, s predhodnim premazom bližnjih površin in zapolnitvijo z zmesjo iz umetnih organskih snovi .</t>
  </si>
  <si>
    <t>11 323</t>
  </si>
  <si>
    <t>Rezanje asfaltne plasti s talno diamantno žago v d=11-15cm  na stiku faz in  v območju priključnih cest</t>
  </si>
  <si>
    <t>12 426</t>
  </si>
  <si>
    <t>12 494</t>
  </si>
  <si>
    <t>ob glavni cesti 108m
ob priključni cesti 96m</t>
  </si>
  <si>
    <t>13 293</t>
  </si>
  <si>
    <t>13 294</t>
  </si>
  <si>
    <t>21 211</t>
  </si>
  <si>
    <t>27 125</t>
  </si>
  <si>
    <t>28 112</t>
  </si>
  <si>
    <t>28 111</t>
  </si>
  <si>
    <t>21 384</t>
  </si>
  <si>
    <r>
      <t xml:space="preserve">
</t>
    </r>
    <r>
      <rPr>
        <sz val="10"/>
        <rFont val="Arial CE"/>
        <charset val="238"/>
      </rPr>
      <t xml:space="preserve">
                            </t>
    </r>
  </si>
  <si>
    <t>4.2</t>
  </si>
  <si>
    <t>Globinsko odvodnjavanje-drenaže</t>
  </si>
  <si>
    <t>42 162</t>
  </si>
  <si>
    <t>43 541</t>
  </si>
  <si>
    <r>
      <t>kom</t>
    </r>
    <r>
      <rPr>
        <vertAlign val="superscript"/>
        <sz val="10"/>
        <rFont val="Arial CE"/>
        <family val="2"/>
        <charset val="238"/>
      </rPr>
      <t xml:space="preserve">  </t>
    </r>
  </si>
  <si>
    <t xml:space="preserve">                       </t>
  </si>
  <si>
    <t>44 175</t>
  </si>
  <si>
    <t>44 176</t>
  </si>
  <si>
    <t>51 331</t>
  </si>
  <si>
    <t>51 221</t>
  </si>
  <si>
    <t>51 341</t>
  </si>
  <si>
    <t xml:space="preserve">2x36x1=72m2+1,5m2 za šubarje in čela </t>
  </si>
  <si>
    <t>51 731</t>
  </si>
  <si>
    <r>
      <t>m</t>
    </r>
    <r>
      <rPr>
        <vertAlign val="superscript"/>
        <sz val="10"/>
        <rFont val="Arial CE"/>
        <family val="2"/>
        <charset val="238"/>
      </rPr>
      <t xml:space="preserve">3    </t>
    </r>
  </si>
  <si>
    <t>5.6</t>
  </si>
  <si>
    <t>Sidranje</t>
  </si>
  <si>
    <t xml:space="preserve">
</t>
  </si>
  <si>
    <t>56 572</t>
  </si>
  <si>
    <t>56 878</t>
  </si>
  <si>
    <t>24 651</t>
  </si>
  <si>
    <t>OPREMA  SKUPAJ:</t>
  </si>
  <si>
    <t xml:space="preserve">kom </t>
  </si>
  <si>
    <t>1.4</t>
  </si>
  <si>
    <t xml:space="preserve">Predhodna dela za popravilo objektov </t>
  </si>
  <si>
    <t>56 811</t>
  </si>
  <si>
    <t xml:space="preserve">kom (postankov) </t>
  </si>
  <si>
    <t>Doplačilo za stojnino vrtalnega stroja v fazi podaljšanja armaturnih košev</t>
  </si>
  <si>
    <t>4.5</t>
  </si>
  <si>
    <t>Prepusti</t>
  </si>
  <si>
    <r>
      <t xml:space="preserve">m </t>
    </r>
    <r>
      <rPr>
        <vertAlign val="superscript"/>
        <sz val="10"/>
        <rFont val="Arial CE"/>
        <family val="2"/>
        <charset val="238"/>
      </rPr>
      <t xml:space="preserve">  </t>
    </r>
  </si>
  <si>
    <t>44 132</t>
  </si>
  <si>
    <t>44 142</t>
  </si>
  <si>
    <r>
      <t>kos</t>
    </r>
    <r>
      <rPr>
        <vertAlign val="superscript"/>
        <sz val="10"/>
        <rFont val="Arial CE"/>
        <family val="2"/>
        <charset val="238"/>
      </rPr>
      <t xml:space="preserve"> </t>
    </r>
  </si>
  <si>
    <t xml:space="preserve">dni </t>
  </si>
  <si>
    <t xml:space="preserve">Opomba:Ta predračun zajema,konstrukcijo, odvodnjo in rekonstrukcijo ceste 
               </t>
  </si>
  <si>
    <t xml:space="preserve">Dobava in založitev okroglega lesa fi 20-30cm izza lesenih pilotov in tirnic, po končani gradnji  odstranitev ( dolžina lesa 4-6-8m, da ne bo stik na enem mestu, hlodovina se pritrdi na pilot s žico fi 1.5mm) </t>
  </si>
  <si>
    <t>59 831</t>
  </si>
  <si>
    <t>Zatesnitev mejnih površin - stikov med robnikom in asfaltom širokih do 20 mm in globokih do 4 cm s predhodnim premazom bližnjih površin in zapolnitvijo z bitumensko zmesjo za tesnenje stikov.</t>
  </si>
  <si>
    <t>Obsekavanje uvrtanih kolov iz ojačanega cementnega betona, premera 120cm, višine 50cm.</t>
  </si>
  <si>
    <t xml:space="preserve">Izdelava kanalizacije iz rebrastih PP cevi S8, svetlega premera fi 1000mm na 15-20cm sloj betona C 16/20 in obsuta z 0,8m3/m1, frakcije 8-16mm, </t>
  </si>
  <si>
    <t>Izdelava prevleke z epoxidno cementno malto v debelini 1cm na dnu vseh jaškov</t>
  </si>
  <si>
    <t xml:space="preserve">
</t>
  </si>
  <si>
    <t>Izdelava 2kratnega + premaza jaškov z Hidrozatom 1m od spodaj navzgor</t>
  </si>
  <si>
    <r>
      <t>kos</t>
    </r>
    <r>
      <rPr>
        <vertAlign val="superscript"/>
        <sz val="10"/>
        <rFont val="Arial CE"/>
        <family val="2"/>
        <charset val="238"/>
      </rPr>
      <t xml:space="preserve">   </t>
    </r>
  </si>
  <si>
    <t xml:space="preserve">Doplačilo dodatne injektirne cevi za poinjektiranje po obodu veznega dela sidra, (cev mora imeti  v območju veznega dela odprtine-luknjice  fi 2-3mm na rastru 50-60mm, v fazi vgradnje osnovnega sidra morajo biti  odprtine za tesnjene z gumijastimi čepki, katere bo poinjektiranje z 8-10 bari izrinilo)  v območju veznega dela se bo s tem povečala presek veznega dela in s tem trenjska sila 
</t>
  </si>
  <si>
    <t xml:space="preserve">Izdelava bitumenskega  premaza s hladnim  bitumenskim vezivom - poraba od 0,3 do 0,4kg/m2. Premaz površin katere so v stiku z zemljino </t>
  </si>
  <si>
    <t>Dobava in vgraditev ograje za pešce iz jeklenih škatlastih profilov. Elementi so dolžine 2-4-6m-vroče cinkani 250mikronov. Glej detajl, teža 61kg/m1.Ograja se privijači na vsakem stebru s štirimi vijaki TJS 16, L=140mm. Izvajalec naj mere povzame na terenu</t>
  </si>
  <si>
    <t>Izdelava prehodnih revizijskih jaškov iz cementnega betona  C 25/30 PV II,XC2 , svetlih dimenzij   140/140/200cm z 20cm steno in obojestransko armaturo Q 226;   z LŽ pokrovom 100/100cm nosilnosti 40 ton (upoštevati navezavo meteorne-drenažne kanalizacije )
opaž 16,8m2, armatura 450kg, beton 3,5m3</t>
  </si>
  <si>
    <t xml:space="preserve">Izdelava prehodnih revizijskih jaškov iz cementnega betona  C 25/30 PV II,XC2 , svetlih dimenzij   140/140/400cm z 20cm steno in obojestransko armaturo;   z LŽ pokrovom 100/100cm nosilnosti 40 ton
(upoštevati navezavo meteorne-drenažne kanalizacije )
opaž 29,5m2, armatura 900kg, beton 6m3
</t>
  </si>
  <si>
    <t>V prometni ureditve ceste št.načrta 568/2020</t>
  </si>
  <si>
    <t>v Načrtu  javne razsvetljave št.načrta 67/20</t>
  </si>
  <si>
    <t>36 122</t>
  </si>
  <si>
    <t>Dobava in izdelava bankine široke 50cm iz prodca</t>
  </si>
  <si>
    <t xml:space="preserve">priključna cesta proti hiši št.27  60x2,5=150m2
cesta proti hiši 45 E 44x4=176m2
gradbiščna cesta     62x5=310m2
</t>
  </si>
  <si>
    <t xml:space="preserve">Dobava in postavitev nepremičnega delovnega odra pri izvedbi zidu na pilotni steni D višine do 5m nosilnosti 2kN/m2, </t>
  </si>
  <si>
    <t>78mx 4-5m=351m2</t>
  </si>
  <si>
    <t>3074m2x0,25=768,5m3</t>
  </si>
  <si>
    <t xml:space="preserve">
razširitev obstoječe ceste proti hiši št 27  60x(2-3m3/m1)=150m3
izkop za gradbiščno cesto 62x(1-4m3/m1)=155m3
zasek teras nad steno D    80x(4-6m3/m1)=400m3
pilotna stena C 55x(4-6m3/m1)=275m3
pilotna stena D 80x(3-6m3/m1)=360m3
 </t>
  </si>
  <si>
    <t xml:space="preserve">navezave odvodnja od hiš 45a,45b, 45c,45d, 45e     162x((1,4+3)/2x(2+3)/2) =891m3
odvodnja po obstoječem jarku pri hiši 27
24x((1,4+2)/2x2) =81,6m3
</t>
  </si>
  <si>
    <t>Ureditev planuma temeljnih tal v območju rekonstrukcije obstoječih cest in gradbiščne  ceste,</t>
  </si>
  <si>
    <t xml:space="preserve">cesta proti hiši št.27 60x3,5=210m2
cesta proti hiši 45 E  44x5,0=220m2
gradbiščna cesta         66x6=396m2
</t>
  </si>
  <si>
    <r>
      <t xml:space="preserve">
plato  pilotne  stene C 55x(3+5m3/m1)/2=220m3+dodatek v območju jarka  je           11x(2+10m3/m1)/2=66m3 </t>
    </r>
    <r>
      <rPr>
        <sz val="10"/>
        <rFont val="Calibri"/>
        <family val="2"/>
      </rPr>
      <t>Σ</t>
    </r>
    <r>
      <rPr>
        <sz val="10"/>
        <rFont val="Arial CE"/>
        <charset val="238"/>
      </rPr>
      <t xml:space="preserve">=286m3 
plato pilotne stene D 80x(4+7m3/m1)/2=440m3 
gradbiščna cesta  66x6x0,5=198m3   
</t>
    </r>
  </si>
  <si>
    <t xml:space="preserve">
priključna cesta proti hiši št.27  60x4x0,3=72m3
cesta proti hiši 45 E 44x4x0,3=52,8m3
gradbiščna cesta     62x5x0,3=93,0m3
                            </t>
  </si>
  <si>
    <t>Planiranje izkopnega materiala in planiranje pobočja nad drenažami in meteorno kanalizacijo v debelini do 0,3-1m.</t>
  </si>
  <si>
    <t>Doplačilo za zatravitev s semenom z dodatkom umetnih gnojil 400kg/ha</t>
  </si>
  <si>
    <t xml:space="preserve">Dobava in založitev okroglega lesa fi 20-30cm izza lesenih pilotov in tirnic odstranitev in shramba za nadaljna dela ( dolžina lesa 4-6-8m, da ne bo stik na enem mestu, hlodovina se pritrdi na pilot s žico fi 1.5mm), po izvedbi odstranitev  </t>
  </si>
  <si>
    <t>pilotna stena C 17m3
pilotna stena D 37m3</t>
  </si>
  <si>
    <t xml:space="preserve">
cesta proti hiši št.27 60x3,5x0,3=  63,0m3
cesta proti hiši 45 E 44x4,0x0,3=   52,8m3
gradbiščna cesta      62x5,5x0,3=102,3m3
</t>
  </si>
  <si>
    <t xml:space="preserve">priključna cesta pilotna stena B proti hiši 45 E316m2
</t>
  </si>
  <si>
    <t xml:space="preserve">Dobava in Izdelava obrabne plasti bituminiziranega prodca  zrnavosti  AC 16 base B 50/70,A3 d=7cm, 
 </t>
  </si>
  <si>
    <t xml:space="preserve">Izza pilotne blazine C 50m 
Izza pilotne blazine C 90m
ob cesti k hišam         72m </t>
  </si>
  <si>
    <t xml:space="preserve">Izza pilotne blazine C 12m 
 </t>
  </si>
  <si>
    <t xml:space="preserve">Izdelava jaška iz cementnega betona, krožnega prereza s premerom 60cm, globokega do 1,5m vgrajenega na 15cm sloj betona C25/30, skupaj z navezavo cevi, z AB prstanom in z LŽ pokrovom nosilnosti 25 ton    </t>
  </si>
  <si>
    <t>44 174</t>
  </si>
  <si>
    <t xml:space="preserve">pilotna blazina 332,5m2+15,5m2 za "šuberje in čela "=348m2
konzolna plošča 58,5m2
</t>
  </si>
  <si>
    <t xml:space="preserve">568,6m2+7,5m2 za šubarje in čela </t>
  </si>
  <si>
    <t xml:space="preserve">Dobava in Izdelava dvostranskega vezanega podprtega opaža, za delno ukrivljeno krono (višine 25cm, višina podpiranja  do 5m) nad zidom, upoštevati 456m trikotnih letev 2X2cm za vogale in navidezne rege na 6m 
krona zida stena D 65,5m2
krona zida stena C 35m2    
</t>
  </si>
  <si>
    <t>Dobava in postavitev mreže  iz visokovrednega naravno trdega jekla M 500-  s premerom do fi 10 mm (MREŽE Q 503)</t>
  </si>
  <si>
    <t xml:space="preserve">v območju naravnega jarka na steni C 13x3m3/m1=39m3
zid nad steno C  30,5x2,4m3/m1=73,2m3
</t>
  </si>
  <si>
    <t xml:space="preserve">
</t>
  </si>
  <si>
    <t xml:space="preserve">Izdelava prevleke z epoxidno cementno malto v debelini 1cm na dnu vseh jaškov </t>
  </si>
  <si>
    <t xml:space="preserve">Dobava, in sprotna vgraditev pasivnih sider za sidranje kamnite obloge vrtina fi 16, l=350mm in vgradnja RA fi 10 l= 600mm v expanzijsko malto 2kom /m2  vkrivljenje v ravnino rege med  kamni
</t>
  </si>
  <si>
    <t>Dobava in vgraditev panelne ograje višine 1,25m na steno C in D</t>
  </si>
  <si>
    <t xml:space="preserve">Opomba:Ta predračun zajema,konstrukcijo in nadgradnjo ceste 
               </t>
  </si>
  <si>
    <t>VOZIŠČNE KONSTRUKCIJE SKUPAJ</t>
  </si>
  <si>
    <t>Maribor, september 2020</t>
  </si>
  <si>
    <t xml:space="preserve">      POPIS DEL </t>
  </si>
  <si>
    <t>A)</t>
  </si>
  <si>
    <t>Pripravljalna dela</t>
  </si>
  <si>
    <t>01.</t>
  </si>
  <si>
    <t>Trasiranje</t>
  </si>
  <si>
    <t>02.</t>
  </si>
  <si>
    <t>Priprava materiala</t>
  </si>
  <si>
    <t>03.</t>
  </si>
  <si>
    <t>Zavarovanje gradbišča</t>
  </si>
  <si>
    <t>04.</t>
  </si>
  <si>
    <t>B)</t>
  </si>
  <si>
    <t>Gradbena dela</t>
  </si>
  <si>
    <t>Betonski montažni temelj</t>
  </si>
  <si>
    <t xml:space="preserve">dim.0.7×0.7×1.0 m </t>
  </si>
  <si>
    <t>dobava, izkop in postavitev,komplet z</t>
  </si>
  <si>
    <t>vstavljenimi cevmi fi 80mm za uvod in</t>
  </si>
  <si>
    <t>izvod kablov,ter vgrajenimi 4 pocinkanimi</t>
  </si>
  <si>
    <t>vijaki za pritrditev siderne plošče</t>
  </si>
  <si>
    <t xml:space="preserve">Kombinirani ročno/strojni (30/70%) </t>
  </si>
  <si>
    <t xml:space="preserve">izkop in zasip kabelskega jarka v  </t>
  </si>
  <si>
    <t>(zasip-nabijanje v plasteh po 20 cm)</t>
  </si>
  <si>
    <t>zemljišču III.kat.dim: 0.40 x 0.8 m</t>
  </si>
  <si>
    <t xml:space="preserve">izkop kabelskega jarka v zemljišču </t>
  </si>
  <si>
    <t>III.kat.dim: 0.40 x 1.0 m,obbeto-</t>
  </si>
  <si>
    <t xml:space="preserve">niranje cevi PC-E/70(beton MB10) </t>
  </si>
  <si>
    <t>ter ponovni zasip (nabijanje…)</t>
  </si>
  <si>
    <t>Dobava materiala in izvedba kabelske</t>
  </si>
  <si>
    <t xml:space="preserve">kanalizacije po gramozu z vsemi                 </t>
  </si>
  <si>
    <t>pripadajočimi certifikati,planiranje podlage,</t>
  </si>
  <si>
    <t xml:space="preserve">dobava in polaganje STIGMAFLEX cevi </t>
  </si>
  <si>
    <t>fi 70 z vlečno Fe žico ter zasip cevi z</t>
  </si>
  <si>
    <t>zemljo, z zbijanjem na 93-97%</t>
  </si>
  <si>
    <t>prostorske gostote ter zasaditev terena</t>
  </si>
  <si>
    <t>05.</t>
  </si>
  <si>
    <t>Dobava in polaganje opozorilnega</t>
  </si>
  <si>
    <t xml:space="preserve">traku                   </t>
  </si>
  <si>
    <t xml:space="preserve"> m</t>
  </si>
  <si>
    <t>06.</t>
  </si>
  <si>
    <t>Dobava in polaganje GAL zaščite</t>
  </si>
  <si>
    <t>07.</t>
  </si>
  <si>
    <t>Izdelava kabelske blazine</t>
  </si>
  <si>
    <t>iz mivke ali presejane zemlje</t>
  </si>
  <si>
    <t>za jarek dim: 0.4 x 0.8 m (dolžine 120m)</t>
  </si>
  <si>
    <t>08.</t>
  </si>
  <si>
    <t>C)</t>
  </si>
  <si>
    <t>Montažna dela</t>
  </si>
  <si>
    <t>Dobava in montaža</t>
  </si>
  <si>
    <t>tipskih (vroče cinkani) reducirnih</t>
  </si>
  <si>
    <t>omarico,varovalko, sponkami in ožičenjem</t>
  </si>
  <si>
    <t>Dobava in montaža sidrne plošče</t>
  </si>
  <si>
    <t>z pocinkanimi vijaki</t>
  </si>
  <si>
    <t>Dobava in polaganje kabla :</t>
  </si>
  <si>
    <t xml:space="preserve"> - NAYY-J 4x16+2,5mm - 0,6/1kV</t>
  </si>
  <si>
    <t xml:space="preserve"> - NYY-J 4x1,5mm - 0,6/1kV</t>
  </si>
  <si>
    <t>Dobava in izdelava kabelskih</t>
  </si>
  <si>
    <t>končnikov (povitje) in priključitev</t>
  </si>
  <si>
    <t xml:space="preserve">Dobava in montaža svetilk kot napr.:
tip AEROLITE ECO ME s sijalko1xLED 3000K/49W-5806 lm, komplet z instalacijo NYM 4×1,5mm2 in priključnim setom PVE 4/25-1 Stanovnik </t>
  </si>
  <si>
    <t xml:space="preserve">Dobava in montaža svetilk kot napr.:
tip AEROLITE ECO PX-R s sijalko1xLED 3000K/49W-6237 lm, komplet z instalacijo NYM 4×1,5mm2 in priključnim setom PVE 4/25-1 Stanovnik </t>
  </si>
  <si>
    <t>Dobava in polaganje pocinkanega</t>
  </si>
  <si>
    <t>valjanca 25 * 4 mm (Cu vrv 35mm2)</t>
  </si>
  <si>
    <t>09.</t>
  </si>
  <si>
    <t>Dobava oz. izvedba priključka</t>
  </si>
  <si>
    <t>ozemljitve na kandelaber</t>
  </si>
  <si>
    <t>s P/Y 35mm 400 V in FeZn valjancem</t>
  </si>
  <si>
    <t>10.</t>
  </si>
  <si>
    <t>Dobava in montaža INOX nosilca za zastave (3kom)</t>
  </si>
  <si>
    <t>11.</t>
  </si>
  <si>
    <t xml:space="preserve">Dobava in montaža prostostoječe omarice RCR tipska dvodelna z dvojnimi vrati tip POL 107/2T;2x500/700/300, "Schrack" na tipskem podstavku z opremo:                                    - 1 kos števec 230/400V,5-85A                                                   - 1 kos varovalke 3x20A                                          -3 kos pren. odvodniki                                                     - 1 kos gl. stikalo                                                           -1 kos FID 25/0,3A                                                    -1 kos kontaktor 230V,25A                                                                         -8 kos avt. varovalka                                                    -1 kos foto rele                                                                -1 kos foto senzor                                                     -1 kos stikalo 1-0-2,230V,10A                                                                                        </t>
  </si>
  <si>
    <t>kpl</t>
  </si>
  <si>
    <t>12.</t>
  </si>
  <si>
    <t>Dobava in montaža samolepilnih nalepk</t>
  </si>
  <si>
    <t xml:space="preserve">za označitev kandelabrov cestne </t>
  </si>
  <si>
    <t>razsvetljave</t>
  </si>
  <si>
    <t>D)</t>
  </si>
  <si>
    <t>Zaključna dela</t>
  </si>
  <si>
    <t>Snemanje in izris kabelske</t>
  </si>
  <si>
    <t xml:space="preserve">   trase za kataster           </t>
  </si>
  <si>
    <t xml:space="preserve">          </t>
  </si>
  <si>
    <t>Kontrolne meritve:</t>
  </si>
  <si>
    <t xml:space="preserve">   - osvetljenosti oz. svetlosti</t>
  </si>
  <si>
    <t xml:space="preserve">   - galvanskih stikov</t>
  </si>
  <si>
    <t xml:space="preserve">     ozem.in izol. upor.</t>
  </si>
  <si>
    <t>Izdaja certifikata za svetilke</t>
  </si>
  <si>
    <t>Izdelava BCP-banke cestnih podatkov</t>
  </si>
  <si>
    <t>REKAPITULACIJA CR :</t>
  </si>
  <si>
    <t>E)</t>
  </si>
  <si>
    <t>DDV 22%</t>
  </si>
  <si>
    <t>SKUPAJ (EUR):</t>
  </si>
  <si>
    <t>PROJEKTANTSKI PREDRAČUN</t>
  </si>
  <si>
    <t>Št.</t>
  </si>
  <si>
    <t>Šifra</t>
  </si>
  <si>
    <t>OPIS DELA</t>
  </si>
  <si>
    <t>Enota</t>
  </si>
  <si>
    <t>Količina</t>
  </si>
  <si>
    <t>Cena</t>
  </si>
  <si>
    <t>VREDNOST</t>
  </si>
  <si>
    <t>6.0</t>
  </si>
  <si>
    <t>PROMETNA OPREMA CESTE</t>
  </si>
  <si>
    <t>1</t>
  </si>
  <si>
    <t>Izdelava tankoslojne vzdolžne označbe na vozišču z enokomponentno belo barvo, vključno 250 g/m2 posipa z drobci / kroglicami stekla, strojno, debelina plasti suhe snovi 200 m, širina črte 12 cm</t>
  </si>
  <si>
    <t>m'</t>
  </si>
  <si>
    <t>2</t>
  </si>
  <si>
    <t>62 251</t>
  </si>
  <si>
    <t>Doplačilo za izdelavo prekinjenih vzdolžnih označb na vozišču, širina črte 12 cm</t>
  </si>
  <si>
    <t>3</t>
  </si>
  <si>
    <t>62 162</t>
  </si>
  <si>
    <t>Izdelava tankoslojne prečne in ostalih označb na vozišču z enokomponentno belo barvo, vključno 250 g/m2 posipa z drobci / kroglicami stekla, strojno, debelina plasti suhe snovi 250 m, širina črte 50 cm - prehodi , prečne črte</t>
  </si>
  <si>
    <t>4</t>
  </si>
  <si>
    <t>62 224</t>
  </si>
  <si>
    <t>Izdelava tankoslojne prečne in ostalih označb na vozišču z enokomponentno rumeno barvo, vključno 250 g/m2 posipa z drobci / kroglicami stekla, strojno, debelina plasti suhe snovi 200 m, površina označbe nad 1,5 m2</t>
  </si>
  <si>
    <t>5</t>
  </si>
  <si>
    <t>61 124</t>
  </si>
  <si>
    <t>Izdelava temelja iz cementnega betona C 12/15, globine 80 cm, premera 50 cm</t>
  </si>
  <si>
    <t>6</t>
  </si>
  <si>
    <t>61 217</t>
  </si>
  <si>
    <t>Dobava in vgraditev stebrička za prometni znak iz vroče cinkane jeklene cevi s premerom 64 mm, dolge 3500 mm</t>
  </si>
  <si>
    <t>7</t>
  </si>
  <si>
    <t>61 724</t>
  </si>
  <si>
    <t>Dobava in pritrditev prometnega znaka, podloga iz aluminijaste pločevine, znak z odsevno barvo-folijo 1. vrste, velikost od 0,21 do 0,40 m2 (2433, 2433)</t>
  </si>
  <si>
    <t>8</t>
  </si>
  <si>
    <t>Dobava in pritrditev prometnega znaka, podloga iz aluminijaste pločevine, znak z odsevno barvo-folijo 2. vrste, velikost od 0,21 do 0,40 m2 (2431, 2431, 4801)</t>
  </si>
  <si>
    <t>9</t>
  </si>
  <si>
    <t>61 412</t>
  </si>
  <si>
    <t>Dobava in pritrditev trikotnega prometnega znaka, podloga iz aluminjaste pločevine, znak z odsevno folijo 1. vrste, dolžina stranice a =  900 mm (1101)</t>
  </si>
  <si>
    <t>10</t>
  </si>
  <si>
    <t>61 931</t>
  </si>
  <si>
    <t>Prestavitev obstoječih prometnih znakov (3401, 3403, 2102)</t>
  </si>
  <si>
    <t>11</t>
  </si>
  <si>
    <t>N</t>
  </si>
  <si>
    <t>pav</t>
  </si>
  <si>
    <t>OPREMA SKUPAJ:</t>
  </si>
  <si>
    <t>REKAPITULACIJA prometne opreme ceste</t>
  </si>
  <si>
    <t>OPREMA CESTE</t>
  </si>
  <si>
    <t>SKUPAJ :</t>
  </si>
  <si>
    <t>VSE SKUPAJ evro:</t>
  </si>
  <si>
    <t>SKUPNA REKAPITULACIJA</t>
  </si>
  <si>
    <t>OBJEKT - DRSI</t>
  </si>
  <si>
    <t>OBJEKT - MOP</t>
  </si>
  <si>
    <t>JAVNA RAZSVETLJAVA</t>
  </si>
  <si>
    <t>CESTA</t>
  </si>
  <si>
    <t>SKUPAJ Z DDV</t>
  </si>
  <si>
    <t>13 226</t>
  </si>
  <si>
    <t>12 427</t>
  </si>
  <si>
    <t>1.3.3</t>
  </si>
  <si>
    <t>Začasni objekti</t>
  </si>
  <si>
    <t xml:space="preserve"> 13 271</t>
  </si>
  <si>
    <t>14 842</t>
  </si>
  <si>
    <t>Površinski izkop plodne zemlje v d= 25cm ob cesti za delovne platoje in za odvodnjo- drenaže z deponiranjem do 200m</t>
  </si>
  <si>
    <t>glavna cesta 108m
na zidu pri GD 48m</t>
  </si>
  <si>
    <t>27 115</t>
  </si>
  <si>
    <t>Prevozi, Razprostiranje odvečne zemljine</t>
  </si>
  <si>
    <t>29 127</t>
  </si>
  <si>
    <t>ton</t>
  </si>
  <si>
    <t xml:space="preserve">
Glavna cesta  177x9,5x0,5=840,7m3+98m3 AP=938,7m3
pločnik                     355x0,12=  42,6m3
priključek GD                          =  88,0m3
plato levo (P1-P4) 271m2x0,5=135,5m3
Razcep Bukovo       75m2x0,5=  37,5m3
priključki k hišam                    =   42,0m3
 priključna cesta pilotna stena B 316x0,5= 158m3
</t>
  </si>
  <si>
    <t>35 236</t>
  </si>
  <si>
    <t>Dobava in Vgraditev dvignjenih robnikov iz cementnega betona  s prerezom 8/20 cm</t>
  </si>
  <si>
    <t>drenaže na J11 84m
drenaža ob levem robu  od P4 do P15+3m 93m 
izza kamnito betonskega zidu 36m
cesta ob pilotni steni B 30m
ob pilotni steni B desni rob 36m</t>
  </si>
  <si>
    <t>42 163</t>
  </si>
  <si>
    <t>43 135</t>
  </si>
  <si>
    <t>43 136</t>
  </si>
  <si>
    <t>43 137</t>
  </si>
  <si>
    <t xml:space="preserve">Izdelava kanalizacije iz rebrastih PP cevi S8, svetlega premera fi 800mm na 15-20cm sloj betona C 16/20 in obsuta z 0,6m3/m1, frakcije 8-16mm, </t>
  </si>
  <si>
    <t>43 138</t>
  </si>
  <si>
    <t>43 139</t>
  </si>
  <si>
    <t>43 542</t>
  </si>
  <si>
    <t>51 222</t>
  </si>
  <si>
    <t>nad pilotno steno A 194m2+4,5m2 za "šuberje in čela "
nad ploščo med fazama 134m2+1,5m2 za "šuberje in čela " 
nad ploščo pri AP 40,8m2+4m2 za  čela
greda za sidranje nad ploščo P1-P4 41m2+1m2 za  čela</t>
  </si>
  <si>
    <t>Doplačilo za izdelavo opaža za poševni zid</t>
  </si>
  <si>
    <t>51 351</t>
  </si>
  <si>
    <t>51 771</t>
  </si>
  <si>
    <t>Doplačilo za fazno sestavljanje-podaljšanje armaturnih košev pilotov, potrebno je koš kontinuirati stabilizirat spiralo na glavno armaturo, da se ne bodo koši razmaknili</t>
  </si>
  <si>
    <t>Opomba: Izvajalec na zaradi preglednosti vsak koš opremi z ustreznim napisom , predvsem je to ključnu zaradi sestavljanja npr. (PILOT P14/1(osnovni) podaljšek P14/2)</t>
  </si>
  <si>
    <t xml:space="preserve">
temeljna blazina pilotna stena A 156m3
temeljna blazina pilotna stena B 8m3
</t>
  </si>
  <si>
    <t>pil.blazina  nad piloti v osi A  (125,6x1,6x1,5m) +(39x1,5x0,7)=343,5m3
greda na piloti osi B 166x1,5x0,7= 174,3m3
plošča   (40x9,1x0,8)+(86,5x8x0,8)+(41x9x0,8)+ (vuta 125,6x0,35x2)+plošča v območju AP in parapet 65m3=1205m3
pil.blazina pilotne stene B 145m3</t>
  </si>
  <si>
    <t>53 354</t>
  </si>
  <si>
    <t>51 333</t>
  </si>
  <si>
    <t>51 772</t>
  </si>
  <si>
    <t xml:space="preserve"> Izvedba opaža za stopnice pri GD</t>
  </si>
  <si>
    <r>
      <t>m2</t>
    </r>
    <r>
      <rPr>
        <vertAlign val="superscript"/>
        <sz val="10"/>
        <rFont val="Arial CE"/>
        <family val="2"/>
        <charset val="238"/>
      </rPr>
      <t xml:space="preserve"> </t>
    </r>
  </si>
  <si>
    <t xml:space="preserve">
zid pri AP 31x(3,0+6,3)/3m3/m1=144m3
zid pri GD P1-P4 38,5x(2,2+3.2)/2=104m3
pozidava med piloti v osi A od P11 do P15 35x (2+5m3/m1/2)=122,5m3
iztočna glava pri Bači 4m3
</t>
  </si>
  <si>
    <t>56 453</t>
  </si>
  <si>
    <t>56 833
N</t>
  </si>
  <si>
    <t xml:space="preserve">Dobava, vgraditev kovinskih pocinkanih tulcev s spiralno armaturo na lokaciji sider, s podaljškom pocinkane pločevine  fi 160mm d=0,8mm, l=1,5m in pokrov iz neerjaveče pločevine, pritrjeno s štirimi prokrom vijaki M6 
</t>
  </si>
  <si>
    <t>Oblaganje z obdelanim kamnom silikatnih kamenin d=5cm, kamen se prilepi z lepilom Kemakol d=1cm, rege (širine 1-1,5cm) pa zapolnjene z epoxidno malto  (npr. Mapeston FC 60)</t>
  </si>
  <si>
    <t xml:space="preserve">
                            </t>
  </si>
  <si>
    <r>
      <t>m</t>
    </r>
    <r>
      <rPr>
        <vertAlign val="superscript"/>
        <sz val="10"/>
        <rFont val="Arial CE"/>
        <family val="2"/>
        <charset val="238"/>
      </rPr>
      <t>1</t>
    </r>
  </si>
  <si>
    <r>
      <t xml:space="preserve">Dobava in vgrajevanje kamnitega </t>
    </r>
    <r>
      <rPr>
        <b/>
        <sz val="10"/>
        <rFont val="Arial CE"/>
        <charset val="238"/>
      </rPr>
      <t xml:space="preserve"> </t>
    </r>
    <r>
      <rPr>
        <sz val="10"/>
        <rFont val="Arial CE"/>
        <charset val="238"/>
      </rPr>
      <t xml:space="preserve">drenažnega material materiala fi 30-64mm, za lokalne transporte uporaba demperja 
odvodnja   382x 1,0-3m3/m1=764m3 (drenaže nad P3 3m3/m1)
kamnita gnezda  3x8m3=24m3
izza zidov       66x 2-4m3=198m3 
</t>
    </r>
  </si>
  <si>
    <t>14 845</t>
  </si>
  <si>
    <t>56 878
N</t>
  </si>
  <si>
    <t xml:space="preserve">Doplačilo za vrtanje sider v območju obstoječega zidu pri GD, predlagam namestitev vrtalne garniture na kamion, stroj se naj zaradi odrivne sile stabilizira v obstoječ zid 
</t>
  </si>
  <si>
    <t xml:space="preserve">Prevoz vrtalne garnitur in ostale opreme za pilotiranje (kolone,  kontraktor itd.) </t>
  </si>
  <si>
    <t>kom (ocena)</t>
  </si>
  <si>
    <r>
      <t xml:space="preserve">Izkop vezljive zemljine III kat.  za odvodnjo, drenaže in jaške globine 2,1-7m z odmetom in enkratnim premetom in 20% z    nakladanjem in odvozom na deponijo koncensijonarja za predelavo zemeljski odpadkov  do 40km </t>
    </r>
    <r>
      <rPr>
        <b/>
        <sz val="10"/>
        <rFont val="Arial CE"/>
        <charset val="238"/>
      </rPr>
      <t xml:space="preserve">upoštevati stroške deponije </t>
    </r>
    <r>
      <rPr>
        <sz val="10"/>
        <rFont val="Arial CE"/>
        <charset val="238"/>
      </rPr>
      <t xml:space="preserve">  (na strmem pobočju10°-30°, globine  do 7m,  pri čemer se za globine v ožjem delu izvede izkop z težkim razpiralnim opažem svetle   širine 140-160cm, kampade za vgradnjo ene cevi. Razpiralni opaž mora biti za skupno dolžino 8m planiranje dna ročno </t>
    </r>
  </si>
  <si>
    <t xml:space="preserve">
pilotna stena A sidra S 6kom 
zid GD              sidra  S 5kom 
</t>
  </si>
  <si>
    <t xml:space="preserve">
pilotna stena A  sidra S 15kom 
</t>
  </si>
  <si>
    <t xml:space="preserve">
pilotna stena A  sidra S 5kom 
</t>
  </si>
  <si>
    <t xml:space="preserve">
pilotna stena A  sidra S 13kom 
pilotna stena B  sidra S 10kom 
</t>
  </si>
  <si>
    <t xml:space="preserve">odvodnja 162x4,25m3=688,5m3
zasip izza stene D 80x(7-14m3/m1)/2=840m3
zasip izza stene C 32x2m3/m1=60m3
zasip naravnega jarka ob hiši št.27= 136m3
                            </t>
  </si>
  <si>
    <t xml:space="preserve">izkop gred in odvodnja 3340,6ton 
izkop piloti 1189,4 ton </t>
  </si>
  <si>
    <t xml:space="preserve">Tamponska priprava in izdelava  koritnice in  asfaltne mulde š=50cm in globine 6cm v enaki sestavi in debelini kot  cesta  d=7+4cm
 </t>
  </si>
  <si>
    <t>31 313</t>
  </si>
  <si>
    <t>Dobava in vgraditev varjenega spodnjega obroča na spodnjem delu armaturnega koša pilota (po detajlu teža 17kg)</t>
  </si>
  <si>
    <t xml:space="preserve">
temeljna blazina pilotna stena C 10m3
temeljna blazina pilotna stena D 16,6m3
pod zaledno ploščo 2,2x0,1x54,5=5,7m3
</t>
  </si>
  <si>
    <t xml:space="preserve">armatura pilotov stena C in D 96717kg
armatura blazin in stene 53936kg                          </t>
  </si>
  <si>
    <t xml:space="preserve">pil.blazina  nad piloti stena C   =160,5m3
pil.blazina  nad piloti stena D   =260,5m3+9,5m3 pod krilni zid
razbremenilna plošča pri steni D= 44m3
zid na steni D                           = 156,0m3
krona nad zidom  D                  =  21,5m3 
podbetoniranje temeljev objekta št.27 =18m3                   </t>
  </si>
  <si>
    <t xml:space="preserve">
pilotna stena C  sidra S 12kom 
pilotna stena D sidra S 14kom 
</t>
  </si>
  <si>
    <t xml:space="preserve">
pilotna stena C  sidra S 8kom 
</t>
  </si>
  <si>
    <t>Dobava in Vgraditev dvignjenih robnikov iz cementnega betona  s prerezom 15/25 cm, na 10cm sloj betona C16/20</t>
  </si>
  <si>
    <t xml:space="preserve">pilotna stena A 34m
pilotna stena B 40m </t>
  </si>
  <si>
    <t xml:space="preserve">kandelabrov h=8m ,komplet s priključno </t>
  </si>
  <si>
    <t>58 915
N</t>
  </si>
  <si>
    <t>58 821</t>
  </si>
  <si>
    <t xml:space="preserve">Dobava in vgradnja neerjavečih merilnih čepov, vključno z navezavo na veljavno nivelmansko in trigonometersko mrežo
</t>
  </si>
  <si>
    <t>79 112
N</t>
  </si>
  <si>
    <t xml:space="preserve">Izvedba monitoringa na objektih, kateri so v neposredni bliižini predvidenega posega, predlagam izvedbo enostavnih merilnih plomb pred pričetkom gradnje in izvedba meritev enkrat mesečno tekom gradnje  s sprotnim poročilom (pet merilni plomb na hišo, število hiš 9) </t>
  </si>
  <si>
    <t xml:space="preserve"> Izdelava  opaža za trapezni utor med fazami v prečni in vzdolžni smeri delovni stik tloris 20/30/5cm, 
 </t>
  </si>
  <si>
    <r>
      <t>Doplačilo za zagotovitev kavlitete betona blazine nad piloti C 30/37 XF 3, XC 2, PV II v/c</t>
    </r>
    <r>
      <rPr>
        <sz val="10"/>
        <color rgb="FFFF0000"/>
        <rFont val="Arial CE"/>
        <charset val="238"/>
      </rPr>
      <t xml:space="preserve"> </t>
    </r>
    <r>
      <rPr>
        <sz val="10"/>
        <rFont val="Arial CE"/>
        <charset val="238"/>
      </rPr>
      <t>0,5,frakcija 0/32</t>
    </r>
  </si>
  <si>
    <t xml:space="preserve">armatura pilotov  stena A in B   49324kg
armatura blazin,parapetov in plošče 17849kg                         </t>
  </si>
  <si>
    <r>
      <t>armatura pilotov stena A in B  233635kg 
armatura blazin in plošče</t>
    </r>
    <r>
      <rPr>
        <sz val="10"/>
        <color rgb="FFFF0000"/>
        <rFont val="Arial CE"/>
        <charset val="238"/>
      </rPr>
      <t xml:space="preserve"> </t>
    </r>
    <r>
      <rPr>
        <sz val="10"/>
        <rFont val="Arial CE"/>
        <charset val="238"/>
      </rPr>
      <t xml:space="preserve">179456kg                          </t>
    </r>
  </si>
  <si>
    <t>Maribor, marec  2021</t>
  </si>
  <si>
    <r>
      <t xml:space="preserve">11 233
</t>
    </r>
    <r>
      <rPr>
        <b/>
        <sz val="8"/>
        <rFont val="Arial CE"/>
        <charset val="238"/>
      </rPr>
      <t>N</t>
    </r>
  </si>
  <si>
    <t>Postavitev in zavarovanje prečnega profila ostale javne ceste  v hribovitem  terenu</t>
  </si>
  <si>
    <t xml:space="preserve">11 223
</t>
  </si>
  <si>
    <r>
      <t xml:space="preserve">11 324
</t>
    </r>
    <r>
      <rPr>
        <b/>
        <sz val="8"/>
        <rFont val="Arial CE"/>
        <charset val="238"/>
      </rPr>
      <t>N</t>
    </r>
  </si>
  <si>
    <t>12 141</t>
  </si>
  <si>
    <t xml:space="preserve">Odstranitev grmovja in dreves z debli do 10cm, ter vej na na gosto porasli površini-ročno  </t>
  </si>
  <si>
    <t>12 151</t>
  </si>
  <si>
    <t>12 211</t>
  </si>
  <si>
    <t>Demontaža prometnega znaka na enem podstavku</t>
  </si>
  <si>
    <t xml:space="preserve">kom  </t>
  </si>
  <si>
    <r>
      <t xml:space="preserve">12 323
</t>
    </r>
    <r>
      <rPr>
        <b/>
        <sz val="8"/>
        <rFont val="Arial CE"/>
        <charset val="238"/>
      </rPr>
      <t>N</t>
    </r>
  </si>
  <si>
    <t>12 477</t>
  </si>
  <si>
    <t>Porušitev in odstranitev  kanalet iz cementnega betona  (z  odvozom na deponijo koncensijonarja  za predelavo odpadkov do 40km  )</t>
  </si>
  <si>
    <t>Po prometni ureditvi Planum d.o.o. št.načrta 1650/20</t>
  </si>
  <si>
    <t>13 223</t>
  </si>
  <si>
    <t xml:space="preserve">Ureditev začasne zaščitne ograje višine 2m za varovanje prometa vzporednega voznega pasu  med fazama gradnje, ustrezno stabilizirani v globino 50cm  </t>
  </si>
  <si>
    <r>
      <t xml:space="preserve">13 245
</t>
    </r>
    <r>
      <rPr>
        <b/>
        <sz val="8"/>
        <rFont val="Arial CE"/>
        <charset val="238"/>
      </rPr>
      <t>N</t>
    </r>
  </si>
  <si>
    <t>14 541</t>
  </si>
  <si>
    <r>
      <t>Vrtanje lukenj  v ojačenem cementnem betonu, površina vertikalna ali  nagnjena do 45</t>
    </r>
    <r>
      <rPr>
        <sz val="10"/>
        <rFont val="Arial"/>
        <family val="2"/>
      </rPr>
      <t>° glede na vertikalo  premera nad 150mm, 
(v območju obstoječega zidu pod GD za vgradnjo sider , premera 180mm, dolžine 1,3m)</t>
    </r>
    <r>
      <rPr>
        <sz val="10"/>
        <rFont val="Arial CE"/>
        <charset val="238"/>
      </rPr>
      <t xml:space="preserve">
</t>
    </r>
  </si>
  <si>
    <t>27 135</t>
  </si>
  <si>
    <t>27 165</t>
  </si>
  <si>
    <r>
      <rPr>
        <sz val="9"/>
        <rFont val="Arial CE"/>
        <charset val="238"/>
      </rPr>
      <t xml:space="preserve">
</t>
    </r>
    <r>
      <rPr>
        <b/>
        <sz val="9"/>
        <rFont val="Arial CE"/>
        <charset val="238"/>
      </rPr>
      <t>Pilotna stena A</t>
    </r>
    <r>
      <rPr>
        <sz val="9"/>
        <rFont val="Arial CE"/>
        <charset val="238"/>
      </rPr>
      <t xml:space="preserve">
OS A (2 kom P1-P2  ) L=   25,2m      OS B (1 kom P43)                L= 13,6m </t>
    </r>
    <r>
      <rPr>
        <u/>
        <sz val="9"/>
        <rFont val="Arial CE"/>
        <charset val="238"/>
      </rPr>
      <t>OS C(4 kom P58-P61)</t>
    </r>
    <r>
      <rPr>
        <b/>
        <u/>
        <sz val="9"/>
        <rFont val="Arial CE"/>
        <charset val="238"/>
      </rPr>
      <t>L=66m</t>
    </r>
    <r>
      <rPr>
        <sz val="8"/>
        <rFont val="Arial CE"/>
        <charset val="238"/>
      </rPr>
      <t xml:space="preserve"> 
</t>
    </r>
    <r>
      <rPr>
        <sz val="9"/>
        <rFont val="Arial CE"/>
        <charset val="238"/>
      </rPr>
      <t xml:space="preserve">                                                          OS B (2 kom P44 in P45  )   L= 32,0m 
OS A (3kom P9-P11 )  L=   42,0m     OS B (2 kom P46 in P47  )   L= 36,0m 
OS A (2kom P12-P13 )L=   32,0m     OS B (3kom P48,P49, P57) L= 54,0m 
OS A (3kom P14-P16 )L=   54,0m     </t>
    </r>
    <r>
      <rPr>
        <u/>
        <sz val="9"/>
        <rFont val="Arial CE"/>
        <charset val="238"/>
      </rPr>
      <t>OS B (10kom PXIV-PXXIII)    L= 160,0m</t>
    </r>
    <r>
      <rPr>
        <sz val="9"/>
        <rFont val="Arial CE"/>
        <charset val="238"/>
      </rPr>
      <t xml:space="preserve">
OS A (7kom P17-P20 in                                                               </t>
    </r>
    <r>
      <rPr>
        <b/>
        <sz val="9"/>
        <rFont val="Arial CE"/>
        <charset val="238"/>
      </rPr>
      <t xml:space="preserve">  L= 295,6m</t>
    </r>
    <r>
      <rPr>
        <sz val="9"/>
        <rFont val="Arial CE"/>
        <charset val="238"/>
      </rPr>
      <t xml:space="preserve">
                      P31-P33)L= 144,0m
</t>
    </r>
    <r>
      <rPr>
        <u/>
        <sz val="9"/>
        <rFont val="Arial CE"/>
        <charset val="238"/>
      </rPr>
      <t>OS A (13kom PI-PXIII)    L=  234,0m</t>
    </r>
    <r>
      <rPr>
        <sz val="9"/>
        <rFont val="Arial CE"/>
        <charset val="238"/>
      </rPr>
      <t xml:space="preserve">
                                        </t>
    </r>
    <r>
      <rPr>
        <b/>
        <sz val="9"/>
        <rFont val="Arial CE"/>
        <charset val="238"/>
      </rPr>
      <t xml:space="preserve">L=  531,2m
Pilotna stena B
</t>
    </r>
    <r>
      <rPr>
        <sz val="9"/>
        <rFont val="Arial CE"/>
        <charset val="238"/>
      </rPr>
      <t xml:space="preserve">2 kom P1-P2                    </t>
    </r>
    <r>
      <rPr>
        <b/>
        <sz val="9"/>
        <rFont val="Arial CE"/>
        <charset val="238"/>
      </rPr>
      <t xml:space="preserve"> L=    38,0m</t>
    </r>
  </si>
  <si>
    <r>
      <rPr>
        <b/>
        <sz val="9"/>
        <rFont val="Arial CE"/>
        <charset val="238"/>
      </rPr>
      <t xml:space="preserve">Pilotna stena OS A 
</t>
    </r>
    <r>
      <rPr>
        <sz val="9"/>
        <rFont val="Arial CE"/>
        <charset val="238"/>
      </rPr>
      <t>OS A (4kom  P21-P24)L =     88,0m</t>
    </r>
    <r>
      <rPr>
        <b/>
        <sz val="9"/>
        <rFont val="Arial CE"/>
        <charset val="238"/>
      </rPr>
      <t xml:space="preserve">
</t>
    </r>
    <r>
      <rPr>
        <sz val="9"/>
        <rFont val="Arial CE"/>
        <charset val="238"/>
      </rPr>
      <t>OS A(6kom P25-P30 ) L=    144,0m
OS B (7kom P50-P56 )L=    144,0m</t>
    </r>
    <r>
      <rPr>
        <b/>
        <sz val="9"/>
        <rFont val="Arial CE"/>
        <charset val="238"/>
      </rPr>
      <t xml:space="preserve">
Pilotna stena B</t>
    </r>
    <r>
      <rPr>
        <sz val="9"/>
        <rFont val="Arial CE"/>
        <charset val="238"/>
      </rPr>
      <t xml:space="preserve">
 2 kom P1-P2                     L=    38,0m
 2 kom P11-P12                 L=    43,0m     </t>
    </r>
    <r>
      <rPr>
        <sz val="8"/>
        <rFont val="Arial CE"/>
        <charset val="238"/>
      </rPr>
      <t xml:space="preserve">
</t>
    </r>
    <r>
      <rPr>
        <sz val="9"/>
        <rFont val="Arial CE"/>
        <charset val="238"/>
      </rPr>
      <t xml:space="preserve"> 5 kom P3-P4 in P8-P10     L=  115,0m 
 </t>
    </r>
    <r>
      <rPr>
        <u/>
        <sz val="9"/>
        <rFont val="Arial CE"/>
        <charset val="238"/>
      </rPr>
      <t xml:space="preserve">3 kom P5-P7                      L=   84,0m   </t>
    </r>
    <r>
      <rPr>
        <sz val="9"/>
        <rFont val="Arial CE"/>
        <charset val="238"/>
      </rPr>
      <t xml:space="preserve">
                                              </t>
    </r>
    <r>
      <rPr>
        <b/>
        <sz val="9"/>
        <rFont val="Arial CE"/>
        <charset val="238"/>
      </rPr>
      <t>L=656,0m</t>
    </r>
  </si>
  <si>
    <r>
      <t>Dobava priprava in vgraditev mešanice ojačanega cementnega betona C 30/37 v pilote,</t>
    </r>
    <r>
      <rPr>
        <b/>
        <sz val="10"/>
        <rFont val="Arial CE"/>
        <charset val="238"/>
      </rPr>
      <t xml:space="preserve"> (obvezno kontraktor do dna )</t>
    </r>
    <r>
      <rPr>
        <sz val="10"/>
        <rFont val="Arial CE"/>
        <charset val="238"/>
      </rPr>
      <t xml:space="preserve">
pilotna stena A          
pilotna stena B           
</t>
    </r>
  </si>
  <si>
    <t>35 224</t>
  </si>
  <si>
    <t>35 275</t>
  </si>
  <si>
    <t>Dobava in Vgraditev prefabriciranega vtočnega robnika s prerezom 15/25 /100cm  iz cementnega betona 
  (za iztok PVC 150mm, upoštevati obdelavo vtoka z epoxi malto )</t>
  </si>
  <si>
    <t xml:space="preserve">Dobava in Vgraditev pogreznjenih robnikov iz cementnega betona  s prerezom 15/25 cm,
</t>
  </si>
  <si>
    <t xml:space="preserve">pilotna stena A  212m
</t>
  </si>
  <si>
    <r>
      <t xml:space="preserve">Izdelava nevezane nosilne plasti 100% drobljenca 0/32 iz kamnine  v debelini nad 40 cm, 
(upoštevaj fazno vgradnjo in finalno izravnavo(grederiranje) in uvaljan na </t>
    </r>
    <r>
      <rPr>
        <sz val="10"/>
        <rFont val="Arial"/>
        <family val="2"/>
      </rPr>
      <t>&gt;</t>
    </r>
    <r>
      <rPr>
        <sz val="10"/>
        <rFont val="Arial CE"/>
        <charset val="238"/>
      </rPr>
      <t>100MPa)</t>
    </r>
  </si>
  <si>
    <t xml:space="preserve"> Izdelava zgornje nosilne plasti obrabne plasti bituminiziranega prodca  zrnavosti  0/22mm v debelini 7cm ( AC 22 base B 50/70,A3 d=7cm), 
 </t>
  </si>
  <si>
    <t>32 234</t>
  </si>
  <si>
    <t xml:space="preserve">Izdelava obrabne in zaporne plasti bitumenskega betona BB8  iz zmesi zrn iz  karbonatnih kamnin in cestogradbenega bitumna v debelini 4cmin (izdelava asfalta  pločnika AC 8 surf B 70/100 A5 d= 4cm skupaj s pripravo na tamponski gredi)  </t>
  </si>
  <si>
    <t>32 283</t>
  </si>
  <si>
    <t xml:space="preserve"> Izdelava obrabne  in zaporne  plasti  bitumenskega betona BB 11s iz zmesi zrn iz  silikatnih kamnin in cestogradbenega bitumna v debelini 4cm (AC 11,surf B 70/100,A3 (0/11S ),d=4cm.) </t>
  </si>
  <si>
    <r>
      <t xml:space="preserve">32 286
</t>
    </r>
    <r>
      <rPr>
        <b/>
        <sz val="8"/>
        <rFont val="Arial CE"/>
        <charset val="238"/>
      </rPr>
      <t>N</t>
    </r>
  </si>
  <si>
    <t xml:space="preserve"> izdelava bankine iz prodca, široke 51 do 0,75cm </t>
  </si>
  <si>
    <t>41 231</t>
  </si>
  <si>
    <t xml:space="preserve">Utrditev jarka s kanaletami na stik iz cementnega betona  dolžine 100cm in notranje širine kanalete  30cm , na podložni plasti iz zmesi drobljenca debeli 10cm (frakcije 0-16mm) 
</t>
  </si>
  <si>
    <r>
      <t xml:space="preserve"> Izdelava vzdolžne in prečne drenaže iz plastičnih rebrastih  cevi  DKC  fi 110mm, vgrajenih na 10cm sloj betona in obsuta z 0,2m3/m1, frakcije 8-16mm </t>
    </r>
    <r>
      <rPr>
        <b/>
        <sz val="10"/>
        <rFont val="Arial CE"/>
        <charset val="238"/>
      </rPr>
      <t>(perforirana  60%)</t>
    </r>
    <r>
      <rPr>
        <sz val="10"/>
        <rFont val="Arial CE"/>
        <charset val="238"/>
      </rPr>
      <t xml:space="preserve">
</t>
    </r>
  </si>
  <si>
    <r>
      <t xml:space="preserve">24 114
</t>
    </r>
    <r>
      <rPr>
        <b/>
        <sz val="8"/>
        <rFont val="Arial CE"/>
        <charset val="238"/>
      </rPr>
      <t>N</t>
    </r>
  </si>
  <si>
    <t>24 226</t>
  </si>
  <si>
    <t>25 117</t>
  </si>
  <si>
    <t>Doplačilo za zatravitev s semenom-z dodatkom umetnih gnojil 400kg/ha</t>
  </si>
  <si>
    <r>
      <t xml:space="preserve">43 240
</t>
    </r>
    <r>
      <rPr>
        <b/>
        <sz val="8"/>
        <rFont val="Arial CE"/>
        <charset val="238"/>
      </rPr>
      <t>N</t>
    </r>
  </si>
  <si>
    <t>43 261</t>
  </si>
  <si>
    <t>43 262</t>
  </si>
  <si>
    <t>43 263</t>
  </si>
  <si>
    <t>Izdelava .kanalizacije iz rebrastih PP cevi S8, svetlega premera fi ID 400mm na 10-15cm sloj betona C 16/20,in obsuta z 0,50m3/m1,frakcije 8-16mm (odvodnja od železnice do Bače, pod deli I faze)</t>
  </si>
  <si>
    <t>Izdelava.kanalizacije iz rebrastih PP cevi S8, svetlega premera fi ID 500mm na 10-15cm sloj betona C 16/20,in obsuta z 0,50m3/m1,frakcije 8-16mm (navezava na J3)</t>
  </si>
  <si>
    <t xml:space="preserve">Izdelava  kanalizacije  za začasne prevezave iz rebrastih PP cevi S8, svetlega premera fi ID 600mm na 10-15cm sloj betona C 16/20,in obsuta z 0,50m3/m1,frakcije 8-16mm </t>
  </si>
  <si>
    <t>Obbetoniranje cevi kanalizacije s cementnim betonom  v območju prečkanj ceste s cementnim betonom C 16/20, poraba 0,1-0,2m3/m1</t>
  </si>
  <si>
    <t>43 291</t>
  </si>
  <si>
    <t>43 531</t>
  </si>
  <si>
    <t xml:space="preserve">Doplačilo za izdelavo kanalizacije v globini 2,1do 4m s cevmi premera 61 do 100cm </t>
  </si>
  <si>
    <t>43 523</t>
  </si>
  <si>
    <t>43 522</t>
  </si>
  <si>
    <t xml:space="preserve">Doplačilo za izdelavo kanalizacije v globini 2,1do 4m s cevmi premera 31 do 60cm </t>
  </si>
  <si>
    <t>Doplačilo za delo med normalnim  opažem, cevi za kanalizacijo  premera  do 30cm</t>
  </si>
  <si>
    <t>Doplačilo za delo med normalni opažem, cevi za kanalizacijo  premera  31 do 60cm</t>
  </si>
  <si>
    <t>Doplačilo za delo med normalnim  opažem, cevi za kanalizacijo  premera 61 do 100cm</t>
  </si>
  <si>
    <t>51 732</t>
  </si>
  <si>
    <t xml:space="preserve"> Izvedba opaža za izvedbo sidrnih glav  za velikosti nad 0,1m2
(na pilotni steni B razvite površine 0,5-1m2, upoštevaj da je prizma trodimenzionalna prisekana piramida-predlagam izvedbo iz pločevine d=2mm-glej detajl, katera se naj na opaž privijači s štirimi vijaki in po obodu pa zatesni s silikonom )</t>
  </si>
  <si>
    <t xml:space="preserve">
16 kom na pilotni steni B</t>
  </si>
  <si>
    <r>
      <t xml:space="preserve">51 598
</t>
    </r>
    <r>
      <rPr>
        <b/>
        <sz val="8"/>
        <rFont val="Arial CE"/>
        <charset val="238"/>
      </rPr>
      <t>N</t>
    </r>
  </si>
  <si>
    <r>
      <t xml:space="preserve">51 596
</t>
    </r>
    <r>
      <rPr>
        <b/>
        <sz val="8"/>
        <rFont val="Arial CE"/>
        <charset val="238"/>
      </rPr>
      <t>N</t>
    </r>
  </si>
  <si>
    <t>51 513</t>
  </si>
  <si>
    <r>
      <t xml:space="preserve">52 316
</t>
    </r>
    <r>
      <rPr>
        <b/>
        <sz val="8"/>
        <rFont val="Arial CE"/>
        <charset val="238"/>
      </rPr>
      <t>N</t>
    </r>
  </si>
  <si>
    <t>Dobava in postavitev mreže  iz visokovrednega naravno trdega jekla B 500B-  s premerom do fi 10 mm za zid GD(MREŽE Q 509)</t>
  </si>
  <si>
    <t>52 224</t>
  </si>
  <si>
    <t>53 252</t>
  </si>
  <si>
    <r>
      <t xml:space="preserve">54 131
</t>
    </r>
    <r>
      <rPr>
        <b/>
        <sz val="8"/>
        <rFont val="Arial CE"/>
        <charset val="238"/>
      </rPr>
      <t>N</t>
    </r>
  </si>
  <si>
    <r>
      <t xml:space="preserve">54 236
</t>
    </r>
    <r>
      <rPr>
        <b/>
        <sz val="8"/>
        <rFont val="Arial CE"/>
        <charset val="238"/>
      </rPr>
      <t>N</t>
    </r>
  </si>
  <si>
    <r>
      <t xml:space="preserve">54 532
</t>
    </r>
    <r>
      <rPr>
        <b/>
        <sz val="8"/>
        <rFont val="Arial CE"/>
        <charset val="238"/>
      </rPr>
      <t>N</t>
    </r>
  </si>
  <si>
    <r>
      <t xml:space="preserve">54 533
</t>
    </r>
    <r>
      <rPr>
        <b/>
        <sz val="8"/>
        <rFont val="Arial CE"/>
        <charset val="238"/>
      </rPr>
      <t>N</t>
    </r>
  </si>
  <si>
    <t>56 472</t>
  </si>
  <si>
    <t>56 473</t>
  </si>
  <si>
    <t>56 474</t>
  </si>
  <si>
    <t>Določitev položajev, višin in smeri pri vgradnji sidrišč, da ne bo prišlo do prevrtanja pilotov ostalih pilotnih sten</t>
  </si>
  <si>
    <r>
      <t>m</t>
    </r>
    <r>
      <rPr>
        <vertAlign val="superscript"/>
        <sz val="10"/>
        <rFont val="Arial CE"/>
        <charset val="238"/>
      </rPr>
      <t>1</t>
    </r>
  </si>
  <si>
    <r>
      <t>m</t>
    </r>
    <r>
      <rPr>
        <vertAlign val="superscript"/>
        <sz val="10"/>
        <rFont val="Arial CE"/>
        <charset val="238"/>
      </rPr>
      <t>3</t>
    </r>
    <r>
      <rPr>
        <sz val="10"/>
        <rFont val="Arial CE"/>
        <charset val="238"/>
      </rPr>
      <t>(raščenih)</t>
    </r>
  </si>
  <si>
    <r>
      <t xml:space="preserve">Obnova in zavarovanje zakoličba  trase komunalnih vodov  v hribovitem  terenu. 
</t>
    </r>
    <r>
      <rPr>
        <sz val="10"/>
        <color rgb="FFFF0000"/>
        <rFont val="Arial CE"/>
        <charset val="238"/>
      </rPr>
      <t>Izvede upravljalec komunalnih vodov, po obvestilu naročilu investitorja</t>
    </r>
  </si>
  <si>
    <t>Postavitev in zavarovanje prečnih profilov komunalnih vodov
 (elektrika, voda, telekom, ktv itd.) v hribovitem  terenu</t>
  </si>
  <si>
    <r>
      <t xml:space="preserve">Določitev in preverjanje položajev, višin in smeri pri gradnji objekta s površino nad 500m2
 </t>
    </r>
    <r>
      <rPr>
        <sz val="10"/>
        <color rgb="FFFF0000"/>
        <rFont val="Arial CE"/>
        <charset val="238"/>
      </rPr>
      <t>(zakoličba pilotov 139kom, grede in plošče134kom,parapeti, zidovi, robniki 382kom  itd  .)</t>
    </r>
  </si>
  <si>
    <t>Posnetek končnega   stanja</t>
  </si>
  <si>
    <r>
      <t>m</t>
    </r>
    <r>
      <rPr>
        <vertAlign val="superscript"/>
        <sz val="10"/>
        <rFont val="Arial CE"/>
        <charset val="238"/>
      </rPr>
      <t>2</t>
    </r>
  </si>
  <si>
    <t xml:space="preserve">Posek in odstranitev drevesa z debli premera do 11-30cm, ter odstranitev  vej </t>
  </si>
  <si>
    <t>Odstranitev panja s premerom 11-30cm, z odvozom na deponijo na razdaljo nad 1000m</t>
  </si>
  <si>
    <t>12 163</t>
  </si>
  <si>
    <t>12 152</t>
  </si>
  <si>
    <t>12 166</t>
  </si>
  <si>
    <r>
      <t xml:space="preserve">Demontaža  jeklene varnostne ograje 
 </t>
    </r>
    <r>
      <rPr>
        <sz val="10"/>
        <color rgb="FFFF0000"/>
        <rFont val="Arial CE"/>
        <charset val="238"/>
      </rPr>
      <t xml:space="preserve">(in  odvoz na deponijo vzdrževalca CPG-Kolektor, ograjo nad zidom pri GD se dostavi režijskemu obratu občine Tolmin) </t>
    </r>
  </si>
  <si>
    <t xml:space="preserve">12 231
</t>
  </si>
  <si>
    <r>
      <t xml:space="preserve">Demontaža plastičnega smernika 
</t>
    </r>
    <r>
      <rPr>
        <sz val="10"/>
        <color rgb="FFFF0000"/>
        <rFont val="Arial CE"/>
        <charset val="238"/>
      </rPr>
      <t>(in  odvoz na deponijo vzdrževalca CPG-Kolektor)</t>
    </r>
  </si>
  <si>
    <t xml:space="preserve">12 261
</t>
  </si>
  <si>
    <t>12 383
N</t>
  </si>
  <si>
    <t xml:space="preserve">12 383
</t>
  </si>
  <si>
    <t xml:space="preserve">Rezanje asfaltne plasti s talno diamantno žago, debele d=11-15cm 
 </t>
  </si>
  <si>
    <r>
      <t>Porušitev in odstranitev  robnika iz cementnega betona (in temeja robnika   z  odvozom na deponijo koncesijonarja za predelavo odpadkov do 40km  )</t>
    </r>
    <r>
      <rPr>
        <b/>
        <sz val="10"/>
        <rFont val="Arial CE"/>
        <charset val="238"/>
      </rPr>
      <t>upoštevati stroške deponije</t>
    </r>
    <r>
      <rPr>
        <sz val="10"/>
        <rFont val="Arial CE"/>
        <charset val="238"/>
      </rPr>
      <t xml:space="preserve"> </t>
    </r>
  </si>
  <si>
    <r>
      <t>Porušitev in odstranitev  asfaltne  plasti debeline nad 10cm v območju ceste z  nakladanjem  in  odvoz na deponijo koncesijonarja za predelavo odpadkov</t>
    </r>
    <r>
      <rPr>
        <b/>
        <sz val="10"/>
        <rFont val="Arial CE"/>
        <charset val="238"/>
      </rPr>
      <t>, upoštevati stroške deponije.</t>
    </r>
  </si>
  <si>
    <r>
      <t xml:space="preserve">Dvofazna porušitev  in odstranitev makadamskega vozišča, v debelini nad 20cm  in odvoz  koncesijonarju  za predelavo odpadkov, </t>
    </r>
    <r>
      <rPr>
        <b/>
        <sz val="10"/>
        <rFont val="Arial CE"/>
        <charset val="238"/>
      </rPr>
      <t xml:space="preserve">upoštevati stroške deponije. </t>
    </r>
    <r>
      <rPr>
        <sz val="10"/>
        <rFont val="Arial CE"/>
        <charset val="238"/>
      </rPr>
      <t xml:space="preserve">
glavna cesta pilotna stena A      177x7x0,5m=619,5m</t>
    </r>
    <r>
      <rPr>
        <vertAlign val="superscript"/>
        <sz val="10"/>
        <rFont val="Arial CE"/>
        <charset val="238"/>
      </rPr>
      <t>3</t>
    </r>
    <r>
      <rPr>
        <sz val="10"/>
        <rFont val="Arial CE"/>
        <charset val="238"/>
      </rPr>
      <t xml:space="preserve">
plato levo (P1-P4)                        271m2x0,5=135,5m</t>
    </r>
    <r>
      <rPr>
        <vertAlign val="superscript"/>
        <sz val="10"/>
        <rFont val="Arial CE"/>
        <charset val="238"/>
      </rPr>
      <t>3</t>
    </r>
    <r>
      <rPr>
        <sz val="10"/>
        <rFont val="Arial CE"/>
        <charset val="238"/>
      </rPr>
      <t xml:space="preserve">
priključna cesta pilotna stena B 50mx4,5x0,5= 112,5m</t>
    </r>
    <r>
      <rPr>
        <vertAlign val="superscript"/>
        <sz val="10"/>
        <rFont val="Arial CE"/>
        <charset val="238"/>
      </rPr>
      <t>3</t>
    </r>
    <r>
      <rPr>
        <sz val="10"/>
        <rFont val="Arial CE"/>
        <charset val="238"/>
      </rPr>
      <t xml:space="preserve">
priključna cesta proti GD            =85m</t>
    </r>
    <r>
      <rPr>
        <vertAlign val="superscript"/>
        <sz val="10"/>
        <rFont val="Arial CE"/>
        <charset val="238"/>
      </rPr>
      <t>3</t>
    </r>
    <r>
      <rPr>
        <sz val="10"/>
        <rFont val="Arial CE"/>
        <charset val="238"/>
      </rPr>
      <t xml:space="preserve"> (navezava)
priključki k hišam                        =48m</t>
    </r>
    <r>
      <rPr>
        <vertAlign val="superscript"/>
        <sz val="10"/>
        <rFont val="Arial CE"/>
        <charset val="238"/>
      </rPr>
      <t>3</t>
    </r>
    <r>
      <rPr>
        <sz val="10"/>
        <rFont val="Arial CE"/>
        <charset val="238"/>
      </rPr>
      <t xml:space="preserve">
</t>
    </r>
  </si>
  <si>
    <r>
      <t>glavna cesta pilotna stena A      =1062,4m</t>
    </r>
    <r>
      <rPr>
        <vertAlign val="superscript"/>
        <sz val="10"/>
        <rFont val="Arial CE"/>
        <charset val="238"/>
      </rPr>
      <t>2</t>
    </r>
    <r>
      <rPr>
        <sz val="10"/>
        <rFont val="Arial CE"/>
        <charset val="238"/>
      </rPr>
      <t xml:space="preserve">
podaljšanje odseka  318m2+križišče smer Bukovo 138m2
priključna cesta pilotna stena B =212,5m</t>
    </r>
    <r>
      <rPr>
        <vertAlign val="superscript"/>
        <sz val="10"/>
        <rFont val="Arial CE"/>
        <charset val="238"/>
      </rPr>
      <t>2</t>
    </r>
    <r>
      <rPr>
        <sz val="10"/>
        <rFont val="Arial CE"/>
        <charset val="238"/>
      </rPr>
      <t xml:space="preserve">
priključna cesta proti GD            =150,0m</t>
    </r>
    <r>
      <rPr>
        <vertAlign val="superscript"/>
        <sz val="10"/>
        <rFont val="Arial CE"/>
        <charset val="238"/>
      </rPr>
      <t xml:space="preserve">2 </t>
    </r>
    <r>
      <rPr>
        <sz val="10"/>
        <rFont val="Arial CE"/>
        <charset val="238"/>
      </rPr>
      <t>(navezava)</t>
    </r>
  </si>
  <si>
    <r>
      <t>m</t>
    </r>
    <r>
      <rPr>
        <vertAlign val="superscript"/>
        <sz val="10"/>
        <rFont val="Arial CE"/>
        <charset val="238"/>
      </rPr>
      <t>2</t>
    </r>
    <r>
      <rPr>
        <sz val="10"/>
        <rFont val="Arial CE"/>
        <charset val="238"/>
      </rPr>
      <t xml:space="preserve">     </t>
    </r>
  </si>
  <si>
    <r>
      <t xml:space="preserve">Rezanje - zarezovanje  betona  z diamantno žago, debeline nad  20cm
 </t>
    </r>
    <r>
      <rPr>
        <sz val="10"/>
        <color rgb="FFFF0000"/>
        <rFont val="Arial CE"/>
        <charset val="238"/>
      </rPr>
      <t>( zarezovanje obst. zidu v območju P2-P3, kjer se odbije krona in v območju dela zidu pri GD, na delu zidu, kateri se poruši).</t>
    </r>
  </si>
  <si>
    <t xml:space="preserve">Porušitev in odstranitev kanalizacije iz obbetoniranih cevi   s premerom fi 41-80cm (z  odvozom na deponijo koncensijonarja za predelavo odpadkov) upoštevati stroške deponije. </t>
  </si>
  <si>
    <r>
      <t>m</t>
    </r>
    <r>
      <rPr>
        <vertAlign val="superscript"/>
        <sz val="10"/>
        <rFont val="Arial CE"/>
        <charset val="238"/>
      </rPr>
      <t>3</t>
    </r>
  </si>
  <si>
    <t>v območju zidu pri AP P13 18m3
v območju P2-P4  17,2m3 (vodnjak se ohrani)</t>
  </si>
  <si>
    <r>
      <t xml:space="preserve">12 498
</t>
    </r>
    <r>
      <rPr>
        <b/>
        <sz val="8"/>
        <rFont val="Arial CE"/>
        <charset val="238"/>
      </rPr>
      <t>N</t>
    </r>
  </si>
  <si>
    <r>
      <t xml:space="preserve">12 499
</t>
    </r>
    <r>
      <rPr>
        <b/>
        <sz val="8"/>
        <rFont val="Arial CE"/>
        <charset val="238"/>
      </rPr>
      <t>N</t>
    </r>
  </si>
  <si>
    <t xml:space="preserve">Porušitev in odstranitev kamnite  zložbe, izvedene s cementnim betonom    (z  odvozom na deponijo koncsijonarja za predelavo odpadkov )  upoštevati stroške deponije. </t>
  </si>
  <si>
    <t xml:space="preserve">Porušitev in odstranitev zidu iz ojačanega cementnega betona 
(zid pri GD, krone zidu desno P1-P2 in sidrnih blokov z  odvozom na deponijo koncesijonarja za predelavo odpadkov)upoštevati stroške deponije. </t>
  </si>
  <si>
    <r>
      <t>m</t>
    </r>
    <r>
      <rPr>
        <vertAlign val="superscript"/>
        <sz val="10"/>
        <rFont val="Arial CE"/>
        <charset val="238"/>
      </rPr>
      <t>1</t>
    </r>
    <r>
      <rPr>
        <sz val="10"/>
        <rFont val="Arial CE"/>
        <charset val="238"/>
      </rPr>
      <t xml:space="preserve"> </t>
    </r>
  </si>
  <si>
    <t xml:space="preserve">Porušitev in odstranitev  kamnito betonskega, slabo armiranega  odvodnega korita debeline do 0,5m pod cesto razvite širine do 3m, upoštevane vtočne in iztočne glave, pred tem je potrebno izvesti začasne preusmeritve katere so v drugi postavki 13 223    (z  odvozom na deponijo koncesijonarja) upoštevati stroške deponije. </t>
  </si>
  <si>
    <t>Zavarovanje gradbišča v času gradnje s polovično zaporo prometa in usmerjanjem s semaforji. 
(postavitev  prometne ureditve, prestavitve  in vzdrževanje)</t>
  </si>
  <si>
    <r>
      <t>Ureditev začasne preusmeritve vodotoka.
(Vgradnja  rebrastih PVC fi 500mm dolžine 70m V ceni upoštevati stabilizacijo cevi.  Po končani gradnji odstranitev.)</t>
    </r>
    <r>
      <rPr>
        <i/>
        <sz val="10"/>
        <rFont val="Arial CE"/>
        <charset val="238"/>
      </rPr>
      <t xml:space="preserve">
</t>
    </r>
  </si>
  <si>
    <r>
      <t>Dobava in postavitev nepremičnega delovnega odra za sanacijo zidu, višina odra do 5m nosilnosti 2kN/m</t>
    </r>
    <r>
      <rPr>
        <vertAlign val="superscript"/>
        <sz val="10"/>
        <rFont val="Arial CE"/>
        <charset val="238"/>
      </rPr>
      <t>2</t>
    </r>
    <r>
      <rPr>
        <sz val="10"/>
        <rFont val="Arial CE"/>
        <charset val="238"/>
      </rPr>
      <t xml:space="preserve">, pod GD P 4-P8. </t>
    </r>
  </si>
  <si>
    <t xml:space="preserve">Prekritje streh in  fasad z ceradami, za preprečitev prašenja  v fazi vrtanja sider in izpihovanja, skupaj z potrebno podkonstrukcijo, 
zaščita štirih objektov </t>
  </si>
  <si>
    <t>Organizacija gradbišča-postavitev začasnih objektov 
(gradbiščni provizoriji,gradbiščna ograja, pribor, orodje, priključki elektrike in vode, ureditev skladno z varnostnim načrtom)</t>
  </si>
  <si>
    <t>Organizacija gradbišča-odsranitev začasnih objektov.  
(ureditev prizadetih površin v prvotno stanje)</t>
  </si>
  <si>
    <t xml:space="preserve"> 13 312</t>
  </si>
  <si>
    <r>
      <t>Odstranitev cementnega betona  z vodnim curkom pod visokim pritiskom, brez odkrivanja armature, površina vertikalna ali pod nagibom do 20</t>
    </r>
    <r>
      <rPr>
        <sz val="10"/>
        <rFont val="Arial"/>
        <family val="2"/>
      </rPr>
      <t xml:space="preserve">° glede na vertikalo, posamična površina prereza nad 10m2, globina do 10mm 
</t>
    </r>
    <r>
      <rPr>
        <sz val="10"/>
        <rFont val="Arial CE"/>
        <charset val="238"/>
      </rPr>
      <t>(v območju  zidu ob cesti pod gasilskim domom  s 500-750 bari)</t>
    </r>
  </si>
  <si>
    <r>
      <t>Vrtanje vrtin v ojačenem cementnem betonu, površina vertikalna ali nagnjena do 45</t>
    </r>
    <r>
      <rPr>
        <sz val="10"/>
        <rFont val="Arial"/>
        <family val="2"/>
      </rPr>
      <t xml:space="preserve">°glede na vertikalo, premera 31 do 60mm. </t>
    </r>
    <r>
      <rPr>
        <sz val="10"/>
        <rFont val="Arial CE"/>
        <charset val="238"/>
      </rPr>
      <t xml:space="preserve">
(-pasivna sidra v pilote za stabilizacijo kamnito betonske obloge  med piloti (P10-P15) fi 36mm, L=400mm, na rastru 0,5m, vanje se v expanzijsko malto vgradi rebrasta armatura fi 25, L=80cm
-pasivna sidra v krono betonskega zidu (pri GD (P6-P8) in pri zidu P5 desno fi 36mm), L=400mm, na rastru 0,5-0,6m, vanje se v expanzijsko malto vgradi rebrasta armatura fi 25, L=80cm)</t>
    </r>
  </si>
  <si>
    <r>
      <t xml:space="preserve">21 329
</t>
    </r>
    <r>
      <rPr>
        <b/>
        <sz val="8"/>
        <rFont val="Arial CE"/>
        <charset val="238"/>
      </rPr>
      <t>N</t>
    </r>
  </si>
  <si>
    <r>
      <t xml:space="preserve">Najem in uporaba težkega razpiralnega opaža nosilnosti </t>
    </r>
    <r>
      <rPr>
        <sz val="10"/>
        <rFont val="Arial"/>
        <family val="2"/>
      </rPr>
      <t xml:space="preserve">&gt;50kN/m2 </t>
    </r>
    <r>
      <rPr>
        <sz val="10"/>
        <rFont val="Arial CE"/>
        <charset val="238"/>
      </rPr>
      <t xml:space="preserve">za varovanje izkopov (potrebni tri  segmenti dolžine 3,5m in višine 3m, za obdobje 60 dni
</t>
    </r>
  </si>
  <si>
    <r>
      <t xml:space="preserve">21 313
</t>
    </r>
    <r>
      <rPr>
        <b/>
        <sz val="8"/>
        <rFont val="Arial CE"/>
        <charset val="238"/>
      </rPr>
      <t>N</t>
    </r>
  </si>
  <si>
    <r>
      <t>Izkop vezljive zemljine III kat. za AB  gredo nad piloti, AB ploščo,  podporne zidove, planiranje dna ročno, z  nakladanjem in odvozom na deponijo koncesijonarja za predelavo.</t>
    </r>
    <r>
      <rPr>
        <b/>
        <sz val="10"/>
        <rFont val="Arial CE"/>
        <charset val="238"/>
      </rPr>
      <t xml:space="preserve">Upoštevati stroške deponije </t>
    </r>
    <r>
      <rPr>
        <sz val="10"/>
        <rFont val="Arial CE"/>
        <charset val="238"/>
      </rPr>
      <t xml:space="preserve">za predelavo zemeljskih odpadkov.  </t>
    </r>
  </si>
  <si>
    <r>
      <t>prva linija pilotov
PR 6-PR8+8m 28mx 16m2/m1=448m</t>
    </r>
    <r>
      <rPr>
        <vertAlign val="superscript"/>
        <sz val="10"/>
        <rFont val="Arial CE"/>
        <charset val="238"/>
      </rPr>
      <t>3</t>
    </r>
    <r>
      <rPr>
        <sz val="10"/>
        <rFont val="Arial CE"/>
        <charset val="238"/>
      </rPr>
      <t xml:space="preserve">
PR 4-5m-PR 6 in PR 8+8m-PR 17+1m
138mx (3-4)/2m</t>
    </r>
    <r>
      <rPr>
        <vertAlign val="superscript"/>
        <sz val="10"/>
        <rFont val="Arial CE"/>
        <charset val="238"/>
      </rPr>
      <t>2</t>
    </r>
    <r>
      <rPr>
        <sz val="10"/>
        <rFont val="Arial CE"/>
        <charset val="238"/>
      </rPr>
      <t>/m</t>
    </r>
    <r>
      <rPr>
        <vertAlign val="superscript"/>
        <sz val="10"/>
        <rFont val="Arial CE"/>
        <charset val="238"/>
      </rPr>
      <t>1</t>
    </r>
    <r>
      <rPr>
        <sz val="10"/>
        <rFont val="Arial CE"/>
        <charset val="238"/>
      </rPr>
      <t>=483m</t>
    </r>
    <r>
      <rPr>
        <vertAlign val="superscript"/>
        <sz val="10"/>
        <rFont val="Arial CE"/>
        <charset val="238"/>
      </rPr>
      <t>3</t>
    </r>
    <r>
      <rPr>
        <sz val="10"/>
        <rFont val="Arial CE"/>
        <charset val="238"/>
      </rPr>
      <t xml:space="preserve">
druga linija pilotov 
PR 1-5m-PR 17+1m 166 mx2,5m</t>
    </r>
    <r>
      <rPr>
        <vertAlign val="superscript"/>
        <sz val="10"/>
        <rFont val="Arial CE"/>
        <charset val="238"/>
      </rPr>
      <t>2</t>
    </r>
    <r>
      <rPr>
        <sz val="10"/>
        <rFont val="Arial CE"/>
        <charset val="238"/>
      </rPr>
      <t>/m</t>
    </r>
    <r>
      <rPr>
        <vertAlign val="superscript"/>
        <sz val="10"/>
        <rFont val="Arial CE"/>
        <charset val="238"/>
      </rPr>
      <t>1</t>
    </r>
    <r>
      <rPr>
        <sz val="10"/>
        <rFont val="Arial CE"/>
        <charset val="238"/>
      </rPr>
      <t>=415m</t>
    </r>
    <r>
      <rPr>
        <vertAlign val="superscript"/>
        <sz val="10"/>
        <rFont val="Arial CE"/>
        <charset val="238"/>
      </rPr>
      <t>3</t>
    </r>
    <r>
      <rPr>
        <sz val="10"/>
        <rFont val="Arial CE"/>
        <charset val="238"/>
      </rPr>
      <t xml:space="preserve">
v območju AP PR 12-PR 16
41mx(5,5+10,5)/2 m</t>
    </r>
    <r>
      <rPr>
        <vertAlign val="superscript"/>
        <sz val="10"/>
        <rFont val="Arial CE"/>
        <charset val="238"/>
      </rPr>
      <t>2</t>
    </r>
    <r>
      <rPr>
        <sz val="10"/>
        <rFont val="Arial CE"/>
        <charset val="238"/>
      </rPr>
      <t>/m</t>
    </r>
    <r>
      <rPr>
        <vertAlign val="superscript"/>
        <sz val="10"/>
        <rFont val="Arial CE"/>
        <charset val="238"/>
      </rPr>
      <t>1</t>
    </r>
    <r>
      <rPr>
        <sz val="10"/>
        <rFont val="Arial CE"/>
        <charset val="238"/>
      </rPr>
      <t>=328m</t>
    </r>
    <r>
      <rPr>
        <vertAlign val="superscript"/>
        <sz val="10"/>
        <rFont val="Arial CE"/>
        <charset val="238"/>
      </rPr>
      <t>3</t>
    </r>
    <r>
      <rPr>
        <sz val="10"/>
        <rFont val="Arial CE"/>
        <charset val="238"/>
      </rPr>
      <t>,
zid v območju AP 32x (1,5+3,5m3/m1)/2=72m</t>
    </r>
    <r>
      <rPr>
        <vertAlign val="superscript"/>
        <sz val="10"/>
        <rFont val="Arial CE"/>
        <charset val="238"/>
      </rPr>
      <t>3</t>
    </r>
    <r>
      <rPr>
        <sz val="10"/>
        <rFont val="Arial CE"/>
        <charset val="238"/>
      </rPr>
      <t xml:space="preserve">
v območju križišča Bukovo P1-P4
40x9x (1+1,5)/2=450m</t>
    </r>
    <r>
      <rPr>
        <vertAlign val="superscript"/>
        <sz val="10"/>
        <rFont val="Arial CE"/>
        <charset val="238"/>
      </rPr>
      <t xml:space="preserve">3 </t>
    </r>
    <r>
      <rPr>
        <sz val="10"/>
        <rFont val="Arial CE"/>
        <charset val="238"/>
      </rPr>
      <t xml:space="preserve">
plato in zid P1-P4
(2m+10,8)/2x (0,8+1,4)/2x 34m=239,4m</t>
    </r>
    <r>
      <rPr>
        <vertAlign val="superscript"/>
        <sz val="10"/>
        <rFont val="Arial CE"/>
        <charset val="238"/>
      </rPr>
      <t>3</t>
    </r>
    <r>
      <rPr>
        <sz val="10"/>
        <rFont val="Arial CE"/>
        <charset val="238"/>
      </rPr>
      <t xml:space="preserve">
 </t>
    </r>
  </si>
  <si>
    <r>
      <t>PP  1000  I-J1      24x((2+3)/2x(2+4)/2) =180m</t>
    </r>
    <r>
      <rPr>
        <vertAlign val="superscript"/>
        <sz val="10"/>
        <rFont val="Arial CE"/>
        <charset val="238"/>
      </rPr>
      <t>3</t>
    </r>
    <r>
      <rPr>
        <sz val="10"/>
        <rFont val="Arial CE"/>
        <charset val="238"/>
      </rPr>
      <t xml:space="preserve">
PP  1000 J1-J2    18x((2+3)/2x(4+2)/2) =135m</t>
    </r>
    <r>
      <rPr>
        <vertAlign val="superscript"/>
        <sz val="10"/>
        <rFont val="Arial CE"/>
        <charset val="238"/>
      </rPr>
      <t>3</t>
    </r>
    <r>
      <rPr>
        <sz val="10"/>
        <rFont val="Arial CE"/>
        <charset val="238"/>
      </rPr>
      <t xml:space="preserve">
PP  1000 J2-J3    24x((2+3)/2x2) =120m</t>
    </r>
    <r>
      <rPr>
        <vertAlign val="superscript"/>
        <sz val="10"/>
        <rFont val="Arial CE"/>
        <charset val="238"/>
      </rPr>
      <t>3</t>
    </r>
    <r>
      <rPr>
        <sz val="10"/>
        <rFont val="Arial CE"/>
        <charset val="238"/>
      </rPr>
      <t xml:space="preserve">                
PP   800 J3-J4    24x((1,6+2)/2x2) =76,8m</t>
    </r>
    <r>
      <rPr>
        <vertAlign val="superscript"/>
        <sz val="10"/>
        <rFont val="Arial CE"/>
        <charset val="238"/>
      </rPr>
      <t>3</t>
    </r>
    <r>
      <rPr>
        <sz val="10"/>
        <rFont val="Arial CE"/>
        <charset val="238"/>
      </rPr>
      <t xml:space="preserve">
PP   800 J4-J4A  24x((1,6+3)/2x4) = 220,8m</t>
    </r>
    <r>
      <rPr>
        <vertAlign val="superscript"/>
        <sz val="10"/>
        <rFont val="Arial CE"/>
        <charset val="238"/>
      </rPr>
      <t>3</t>
    </r>
    <r>
      <rPr>
        <sz val="10"/>
        <rFont val="Arial CE"/>
        <charset val="238"/>
      </rPr>
      <t xml:space="preserve">
PP    600 J3-J10-J11    34x((1,4+3)/2x(2+5)/2) =261,8m</t>
    </r>
    <r>
      <rPr>
        <vertAlign val="superscript"/>
        <sz val="10"/>
        <rFont val="Arial CE"/>
        <charset val="238"/>
      </rPr>
      <t>3</t>
    </r>
    <r>
      <rPr>
        <sz val="10"/>
        <rFont val="Arial CE"/>
        <charset val="238"/>
      </rPr>
      <t xml:space="preserve">
PP    500 J3-J3a     18x((1,6+3)/2x2) =82,8m</t>
    </r>
    <r>
      <rPr>
        <vertAlign val="superscript"/>
        <sz val="10"/>
        <rFont val="Arial CE"/>
        <charset val="238"/>
      </rPr>
      <t>3</t>
    </r>
    <r>
      <rPr>
        <sz val="10"/>
        <rFont val="Arial CE"/>
        <charset val="238"/>
      </rPr>
      <t xml:space="preserve">
PVC 300 J3-J8     60x((1,4+3)x2) =264,0m</t>
    </r>
    <r>
      <rPr>
        <vertAlign val="superscript"/>
        <sz val="10"/>
        <rFont val="Arial CE"/>
        <charset val="238"/>
      </rPr>
      <t>3</t>
    </r>
    <r>
      <rPr>
        <sz val="10"/>
        <rFont val="Arial CE"/>
        <charset val="238"/>
      </rPr>
      <t xml:space="preserve">
PVC 200 J8-J9-J11 24x1=24m</t>
    </r>
    <r>
      <rPr>
        <vertAlign val="superscript"/>
        <sz val="10"/>
        <rFont val="Arial CE"/>
        <charset val="238"/>
      </rPr>
      <t>3</t>
    </r>
    <r>
      <rPr>
        <sz val="10"/>
        <rFont val="Arial CE"/>
        <charset val="238"/>
      </rPr>
      <t xml:space="preserve">
PVC 300 J9-J10     9x((1,4+2)/2x2) =30,6m</t>
    </r>
    <r>
      <rPr>
        <vertAlign val="superscript"/>
        <sz val="10"/>
        <rFont val="Arial CE"/>
        <charset val="238"/>
      </rPr>
      <t>3</t>
    </r>
    <r>
      <rPr>
        <sz val="10"/>
        <rFont val="Arial CE"/>
        <charset val="238"/>
      </rPr>
      <t xml:space="preserve">
DKC 250 J10-J11 12x((1,4+4)/2x((2+5)/2) = 113,4m</t>
    </r>
    <r>
      <rPr>
        <vertAlign val="superscript"/>
        <sz val="10"/>
        <rFont val="Arial CE"/>
        <charset val="238"/>
      </rPr>
      <t>3</t>
    </r>
    <r>
      <rPr>
        <sz val="10"/>
        <rFont val="Arial CE"/>
        <charset val="238"/>
      </rPr>
      <t xml:space="preserve">
DKC 110  na J11    36x ((4+10)/2x3,0)+ 84(3x1,4)) = 892,8m</t>
    </r>
    <r>
      <rPr>
        <vertAlign val="superscript"/>
        <sz val="10"/>
        <rFont val="Arial CE"/>
        <charset val="238"/>
      </rPr>
      <t>3</t>
    </r>
    <r>
      <rPr>
        <sz val="10"/>
        <rFont val="Arial CE"/>
        <charset val="238"/>
      </rPr>
      <t xml:space="preserve"> 
PP 400 od železnice do struge Bače 108x4m3/m1=432m</t>
    </r>
    <r>
      <rPr>
        <vertAlign val="superscript"/>
        <sz val="10"/>
        <rFont val="Arial CE"/>
        <charset val="238"/>
      </rPr>
      <t>3</t>
    </r>
    <r>
      <rPr>
        <sz val="10"/>
        <rFont val="Arial CE"/>
        <charset val="238"/>
      </rPr>
      <t xml:space="preserve">    
izkop za jaške,kamnita gnezda, = 324m</t>
    </r>
    <r>
      <rPr>
        <vertAlign val="superscript"/>
        <sz val="10"/>
        <rFont val="Arial CE"/>
        <charset val="238"/>
      </rPr>
      <t xml:space="preserve">3 </t>
    </r>
  </si>
  <si>
    <t>Doplačilo za ročni izkop vezljive zemljine III kat.V območju glave pilotov (96pilotov)</t>
  </si>
  <si>
    <t>Ureditev planuma temeljnih tal v območju rekonstrukcije in dograditve ceste,</t>
  </si>
  <si>
    <r>
      <t>Dobava in Vgrajevanje nasipov iz naravno pridobljene   kamenine 0-120mm v plasteh po 30cm in zbitih na 97% Proctorjeve gostote (Ev2</t>
    </r>
    <r>
      <rPr>
        <sz val="10"/>
        <rFont val="Calibri"/>
        <family val="2"/>
      </rPr>
      <t>≥</t>
    </r>
    <r>
      <rPr>
        <sz val="10"/>
        <rFont val="Arial"/>
        <family val="2"/>
      </rPr>
      <t>50</t>
    </r>
    <r>
      <rPr>
        <sz val="10"/>
        <rFont val="Calibri"/>
        <family val="2"/>
      </rPr>
      <t xml:space="preserve"> </t>
    </r>
    <r>
      <rPr>
        <sz val="10"/>
        <rFont val="Arial"/>
        <family val="2"/>
      </rPr>
      <t>MN/m2</t>
    </r>
    <r>
      <rPr>
        <sz val="19.100000000000001"/>
        <rFont val="Arial CE"/>
        <charset val="238"/>
      </rPr>
      <t xml:space="preserve"> </t>
    </r>
    <r>
      <rPr>
        <sz val="10"/>
        <rFont val="Arial CE"/>
        <charset val="238"/>
      </rPr>
      <t xml:space="preserve">, </t>
    </r>
    <r>
      <rPr>
        <i/>
        <sz val="10"/>
        <rFont val="Arial CE"/>
        <charset val="238"/>
      </rPr>
      <t>za plato   pilotiranja, po izgradnji odvoz na deponijo konsesijonarja</t>
    </r>
  </si>
  <si>
    <r>
      <t xml:space="preserve">
plato za pilotiranje stene A  161x4x0,5m3=322m3+(dodatek med PR 10-PR17 , kjer je pobočje strmejše 70x(3+8)/2=385m3 =707m</t>
    </r>
    <r>
      <rPr>
        <vertAlign val="superscript"/>
        <sz val="10"/>
        <rFont val="Arial CE"/>
        <charset val="238"/>
      </rPr>
      <t xml:space="preserve">3 </t>
    </r>
    <r>
      <rPr>
        <sz val="10"/>
        <rFont val="Arial CE"/>
        <charset val="238"/>
      </rPr>
      <t xml:space="preserve">
</t>
    </r>
  </si>
  <si>
    <r>
      <t>Dobava in Vgrajevanje nasipov iz naravno pridobljene   kamenine 0-120mm v plasteh po 30cm in zbitih na 97% Proctorjeve gostote (Ev2</t>
    </r>
    <r>
      <rPr>
        <sz val="10"/>
        <rFont val="Calibri"/>
        <family val="2"/>
      </rPr>
      <t>≥</t>
    </r>
    <r>
      <rPr>
        <sz val="10"/>
        <rFont val="Arial"/>
        <family val="2"/>
      </rPr>
      <t>50</t>
    </r>
    <r>
      <rPr>
        <sz val="10"/>
        <rFont val="Calibri"/>
        <family val="2"/>
      </rPr>
      <t xml:space="preserve"> </t>
    </r>
    <r>
      <rPr>
        <sz val="10"/>
        <rFont val="Arial"/>
        <family val="2"/>
      </rPr>
      <t>MN/m2</t>
    </r>
    <r>
      <rPr>
        <sz val="19.100000000000001"/>
        <rFont val="Arial CE"/>
        <charset val="238"/>
      </rPr>
      <t xml:space="preserve"> </t>
    </r>
    <r>
      <rPr>
        <sz val="10"/>
        <rFont val="Arial CE"/>
        <charset val="238"/>
      </rPr>
      <t xml:space="preserve">, </t>
    </r>
    <r>
      <rPr>
        <i/>
        <sz val="10"/>
        <rFont val="Arial CE"/>
        <charset val="238"/>
      </rPr>
      <t>za plato  pilotiranja ,  izvajalec naj zaradi izvedbe v klančini upošteva sprotno izvedbo horizontalne terase za dva pilota, po izgradnji odvoz na deponijo koncesijonarja.</t>
    </r>
  </si>
  <si>
    <r>
      <t xml:space="preserve">
plato za pilotiranje stene B  42x(8+12,5m3/m1)/2=430,5m</t>
    </r>
    <r>
      <rPr>
        <vertAlign val="superscript"/>
        <sz val="10"/>
        <rFont val="Arial CE"/>
        <charset val="238"/>
      </rPr>
      <t>3</t>
    </r>
    <r>
      <rPr>
        <sz val="10"/>
        <rFont val="Arial CE"/>
        <charset val="238"/>
      </rPr>
      <t xml:space="preserve">
</t>
    </r>
  </si>
  <si>
    <t>Zasip s sekundarno surovino od izkopa-strojno 
( v zasip nad drenažno in meteorno kanalizacijo, z zbijanjem na 93%Proctorjeve gostote (2-3 prehodi z bagerjem) v plasteh po 40-50cm.)</t>
  </si>
  <si>
    <r>
      <t xml:space="preserve">24 113
</t>
    </r>
    <r>
      <rPr>
        <b/>
        <sz val="8"/>
        <rFont val="Arial CE"/>
        <charset val="238"/>
      </rPr>
      <t>N</t>
    </r>
  </si>
  <si>
    <r>
      <t xml:space="preserve">24 119
</t>
    </r>
    <r>
      <rPr>
        <b/>
        <sz val="8"/>
        <rFont val="Arial CE"/>
        <charset val="238"/>
      </rPr>
      <t>N</t>
    </r>
  </si>
  <si>
    <r>
      <t xml:space="preserve">24 120
</t>
    </r>
    <r>
      <rPr>
        <b/>
        <sz val="8"/>
        <rFont val="Arial CE"/>
        <charset val="238"/>
      </rPr>
      <t>N</t>
    </r>
  </si>
  <si>
    <t xml:space="preserve">Dobava, vgraditev in vzdrževanje lesene zagatne stene 
(za nasip delovnega platoja za pilotiranje  P8-P12  iz smerekovih pilotov fi 25-30cm na rastru 50cm  l=6m, zabiti na razamaku 50cm, in  zabijejo (z pnevmatskim kladivom na bagerju teže cca 22-25 ton in nabijalom min 1500kg po izvedbi odstranitev </t>
  </si>
  <si>
    <r>
      <t>pilotna stena A 28m</t>
    </r>
    <r>
      <rPr>
        <vertAlign val="superscript"/>
        <sz val="10"/>
        <rFont val="Arial CE"/>
        <charset val="238"/>
      </rPr>
      <t>3</t>
    </r>
    <r>
      <rPr>
        <sz val="10"/>
        <rFont val="Arial CE"/>
        <charset val="238"/>
      </rPr>
      <t xml:space="preserve">
pilotna stena B 33m</t>
    </r>
    <r>
      <rPr>
        <vertAlign val="superscript"/>
        <sz val="10"/>
        <rFont val="Arial CE"/>
        <charset val="238"/>
      </rPr>
      <t>3</t>
    </r>
  </si>
  <si>
    <t>Dobava, vgraditev in vzdrževanje jeklene zagatne stene 
(tirnice SŽ l=6-8m, za steno A v območju, kjer ne bodo zadoščali leseni piloti in stene B na rastru 0,5m (300-400kg po kom ) v območju zavarovanja  platoja pilotne stene A tirnice se odrežejo na konico, dolžine 30cm in  zabite z pnevmatskim kladivom na bageru teže cca 22-25 ton in nabijalom min 1500kg, po izvedbi odstranitev in shramba za nadaljna dela)</t>
  </si>
  <si>
    <t xml:space="preserve">Dobava, vgraditev in vzdrževanje lesene zagatne stene
(med fazama plošče pilotna stena A, iz smerekovih pilotov fi 25-30cm l=4m, zabiti na razamaku 50cm z pnevmatskim kladivom na bageru teže cca 22-25 ton in nabijalom min 1500kg ,po izvedbi odstranitev in shramba za nadaljna dela) </t>
  </si>
  <si>
    <t xml:space="preserve">Prevoz materiala na deponijo koncesijonarja za predelavo 40-45km </t>
  </si>
  <si>
    <t xml:space="preserve">izkop gred in odvodnja 5464 ton 
izkop piloti 2836ton </t>
  </si>
  <si>
    <r>
      <t xml:space="preserve">29 129
</t>
    </r>
    <r>
      <rPr>
        <b/>
        <sz val="8"/>
        <rFont val="Arial CE"/>
        <charset val="238"/>
      </rPr>
      <t>N</t>
    </r>
  </si>
  <si>
    <t xml:space="preserve">regionalna  cesta    1073,6m2
plato levo (P1-P4)    187,0m2
križišče smer Bukovo 138m2
priključna cesta pilotna stena B =212,5m2
priključna cesta proti GD            =150,0m2 (navezava)
</t>
  </si>
  <si>
    <r>
      <t xml:space="preserve">Dobava in izdelava vzdolžne drenaže iz plastičnih rebrastih  cevi  DKC   fi 150mm, vgrajenih na 10cm sloj betona in obsuta z 0,3m3/m1, frakcije 8-16mm </t>
    </r>
    <r>
      <rPr>
        <b/>
        <sz val="10"/>
        <rFont val="Arial CE"/>
        <family val="2"/>
        <charset val="238"/>
      </rPr>
      <t xml:space="preserve">(perforirana  30%) </t>
    </r>
    <r>
      <rPr>
        <sz val="10"/>
        <rFont val="Arial CE"/>
        <charset val="238"/>
      </rPr>
      <t>(odvodnja ob cesti  P1-P 4)</t>
    </r>
    <r>
      <rPr>
        <sz val="10"/>
        <rFont val="Arial CE"/>
        <family val="2"/>
        <charset val="238"/>
      </rPr>
      <t xml:space="preserve">
</t>
    </r>
  </si>
  <si>
    <t xml:space="preserve"> Izdelava kanalizacije iz cevi iz umetnih snovi  
(PVC cevi S8, svetlega premera fi 250mm na 10-15cm sloj betona C 16/20, za meteorno odvodnjo ceste in obsuta z 0,3m3/m1, frakcije 8-16mm</t>
  </si>
  <si>
    <t>Izdelava kanalizacije iz cevi iz umetnih snovi.
(PVC cevi S8, svetlega premera fi 300mm na 10-15cm sloj betona C 16/20, za meteorno odvodnjo ceste in obsuta z 0,3m3/m1, frakcije 8-16mm)</t>
  </si>
  <si>
    <t>Izdelava kanalizacije iz rebrastih  cevi S4 za potrebe instalacij, svetlega premera fi 110mm, na 10cm sloj betona C 16/20,  in obbetonirane  z 0,07m3/m1 C 16/20 beton v posebni postavki 43 291)
-hodnik 332m 
-prečna povezava do izhodišča navezave, za potrebe telekomunikacij 
50m</t>
  </si>
  <si>
    <t>Doplačilo za izdelavo kanalizacije v globini nad 4m s cevmi premera do 30cm.</t>
  </si>
  <si>
    <r>
      <t xml:space="preserve">43 825
</t>
    </r>
    <r>
      <rPr>
        <b/>
        <sz val="8"/>
        <rFont val="Arial CE"/>
        <charset val="238"/>
      </rPr>
      <t xml:space="preserve">N </t>
    </r>
  </si>
  <si>
    <r>
      <t>m</t>
    </r>
    <r>
      <rPr>
        <vertAlign val="superscript"/>
        <sz val="10"/>
        <rFont val="Arial CE"/>
        <charset val="238"/>
      </rPr>
      <t>1</t>
    </r>
    <r>
      <rPr>
        <sz val="10"/>
        <rFont val="Arial CE"/>
        <charset val="238"/>
      </rPr>
      <t xml:space="preserve"> </t>
    </r>
    <r>
      <rPr>
        <vertAlign val="superscript"/>
        <sz val="10"/>
        <rFont val="Arial CE"/>
        <family val="2"/>
        <charset val="238"/>
      </rPr>
      <t xml:space="preserve">  </t>
    </r>
  </si>
  <si>
    <r>
      <t>Izdelava kanalizacije iz cevi iz umetnih snovi
(PVC cevi S8, svetlega premera fi 200mm na 10-15cm sloj betona C 16/20, za meteorno odvodnjo ceste in obbetonirane  z 0,15m</t>
    </r>
    <r>
      <rPr>
        <vertAlign val="superscript"/>
        <sz val="10"/>
        <rFont val="Arial CE"/>
        <charset val="238"/>
      </rPr>
      <t>3</t>
    </r>
    <r>
      <rPr>
        <sz val="10"/>
        <rFont val="Arial CE"/>
        <charset val="238"/>
      </rPr>
      <t>/m</t>
    </r>
    <r>
      <rPr>
        <vertAlign val="superscript"/>
        <sz val="10"/>
        <rFont val="Arial CE"/>
        <charset val="238"/>
      </rPr>
      <t xml:space="preserve">1 </t>
    </r>
    <r>
      <rPr>
        <sz val="10"/>
        <rFont val="Arial CE"/>
        <charset val="238"/>
      </rPr>
      <t>C 16/20 beton v posebni postavki 43 291)</t>
    </r>
  </si>
  <si>
    <r>
      <t>Izdelava kanalizacije iz cevi iz umetnih snovi 
(PVC cevi S8, svetlega premera fi 150mm, dolžine 3-5m na 10cm sloj betona C 16/20, za meteorno odvodnjo od robnika do jaška in med jaški   in obbetonirane  z 0,12m</t>
    </r>
    <r>
      <rPr>
        <vertAlign val="superscript"/>
        <sz val="10"/>
        <rFont val="Arial CE"/>
        <charset val="238"/>
      </rPr>
      <t>3/</t>
    </r>
    <r>
      <rPr>
        <sz val="10"/>
        <rFont val="Arial CE"/>
        <charset val="238"/>
      </rPr>
      <t>m</t>
    </r>
    <r>
      <rPr>
        <vertAlign val="superscript"/>
        <sz val="10"/>
        <rFont val="Arial CE"/>
        <charset val="238"/>
      </rPr>
      <t xml:space="preserve">1 </t>
    </r>
    <r>
      <rPr>
        <sz val="10"/>
        <rFont val="Arial CE"/>
        <charset val="238"/>
      </rPr>
      <t>C 16/20  beton v posebni postavki 43 291)</t>
    </r>
  </si>
  <si>
    <t xml:space="preserve">Izdelava jaška iz cementnega betona, krožnega prereza s premerom 50cm, globokega 1,0 do 1,5m
(vgrajenega na 15cm sloj betona C25/30, skupaj z navezavo cevi, z AB prstanom in z LŽ pokrovom nosilnosti 25 ton ) </t>
  </si>
  <si>
    <t xml:space="preserve">Izdelava jaška iz cementnega betona, krožnega prereza s premerom 60cm, globokega 1,0 do 1,5m 
(vgrajenega na 15cm sloj betona C25/30, skupaj z navezavo cevi, z AB prstanom in z LŽ pokrovom nosilnosti 40 ton)    </t>
  </si>
  <si>
    <t>44 163</t>
  </si>
  <si>
    <r>
      <t xml:space="preserve">Dobava in kompletna  vgraditev betonskega    kaskadnega jaška fi 100cm, globina jaška  h=4-5m, 
(vgrajenega na plast betona C 16/20 z betonskim pokrovom nosilnosti 5 ton in z manjšim pokrovom fi 30cm v sredini,upoštevati navezavo meteorne-drenažne kanalizacije ,cevi jaška se naj 30cm nad koto iztoka proti zaledju navrtajo v območju drenažnega filtra, luknje fi 30mm 10kom na jašek </t>
    </r>
    <r>
      <rPr>
        <b/>
        <sz val="10"/>
        <rFont val="Arial CE"/>
        <charset val="238"/>
      </rPr>
      <t>Vtok v jašek se ne zatesni, iztok se zatesni popolonoma )</t>
    </r>
  </si>
  <si>
    <r>
      <t xml:space="preserve">44 246
</t>
    </r>
    <r>
      <rPr>
        <b/>
        <sz val="8"/>
        <rFont val="Arial CE"/>
        <charset val="238"/>
      </rPr>
      <t>N</t>
    </r>
  </si>
  <si>
    <r>
      <t xml:space="preserve">45 151
</t>
    </r>
    <r>
      <rPr>
        <b/>
        <sz val="8"/>
        <rFont val="Arial CE"/>
        <charset val="238"/>
      </rPr>
      <t>N</t>
    </r>
  </si>
  <si>
    <t>Dobava in izdelava prepustov  iz rebrastih PVC S8 150mm in obbetonirane z 0,15m3/m1 C 25/30, iztoki pod robnikom</t>
  </si>
  <si>
    <r>
      <t xml:space="preserve">Izdelava podprtega  opaža, za blago ukrivljen temelj
(pilotna </t>
    </r>
    <r>
      <rPr>
        <b/>
        <sz val="10"/>
        <rFont val="Arial CE"/>
        <charset val="238"/>
      </rPr>
      <t>blazina A,</t>
    </r>
    <r>
      <rPr>
        <sz val="10"/>
        <rFont val="Arial CE"/>
        <charset val="238"/>
      </rPr>
      <t xml:space="preserve"> , v ceni upoštevati 86m trapeznih letev 2x1,5x2cm za navidezne rege na 6m 
-pilotna blazine 874,5 m2+48m2 za "šuberje in čela ",  pilotna blazina se bo izvajala fazno,  vidni beton) </t>
    </r>
  </si>
  <si>
    <r>
      <t xml:space="preserve">Izdelava dvostranskega  vezanega opaža za raven parapetni zid visok do 2m
(nad </t>
    </r>
    <r>
      <rPr>
        <b/>
        <sz val="10"/>
        <rFont val="Arial CE"/>
        <charset val="238"/>
      </rPr>
      <t xml:space="preserve">pilotno blazino A </t>
    </r>
    <r>
      <rPr>
        <sz val="10"/>
        <rFont val="Arial CE"/>
        <charset val="238"/>
      </rPr>
      <t xml:space="preserve">višine do 1m, v ceni upoštevati 296m trikotnih letev 2X2cm za vogale in navidezne rege na 6m-vidni beton) 
</t>
    </r>
  </si>
  <si>
    <r>
      <t>m</t>
    </r>
    <r>
      <rPr>
        <vertAlign val="superscript"/>
        <sz val="10"/>
        <rFont val="Arial CE"/>
        <charset val="238"/>
      </rPr>
      <t>2</t>
    </r>
    <r>
      <rPr>
        <sz val="10"/>
        <rFont val="Arial CE"/>
        <charset val="238"/>
      </rPr>
      <t xml:space="preserve">  </t>
    </r>
    <r>
      <rPr>
        <vertAlign val="superscript"/>
        <sz val="10"/>
        <rFont val="Arial CE"/>
        <family val="2"/>
        <charset val="238"/>
      </rPr>
      <t xml:space="preserve">   </t>
    </r>
  </si>
  <si>
    <t xml:space="preserve">Izdelava dvostranskega  vezanega opaža za raven zid  višine 2,1 do 4m
(ob stopnišču pri Gasilskem domu) 
</t>
  </si>
  <si>
    <r>
      <t xml:space="preserve">Izdelava podprtega opaža za vezanega opaža za ukrivljen  parapetni zid nad </t>
    </r>
    <r>
      <rPr>
        <b/>
        <sz val="10"/>
        <rFont val="Arial CE"/>
        <charset val="238"/>
      </rPr>
      <t>pilotno blazino B</t>
    </r>
    <r>
      <rPr>
        <sz val="10"/>
        <rFont val="Arial CE"/>
        <charset val="238"/>
      </rPr>
      <t xml:space="preserve">  višine do 1m, v ceni upoštevati 266m trikotnih letev 2X2cm za vogale in navidezne rege na 6m (vidni beton) .Dovoljena je poligonalna izvedba iz  plošč dolžine 2m  (vidni beton) </t>
    </r>
  </si>
  <si>
    <r>
      <t xml:space="preserve">Izdelava dvostranskega vezanega opaža, za ukrivljen temelj 
pilotna </t>
    </r>
    <r>
      <rPr>
        <b/>
        <sz val="10"/>
        <rFont val="Arial CE"/>
        <charset val="238"/>
      </rPr>
      <t>blazina  B</t>
    </r>
    <r>
      <rPr>
        <sz val="10"/>
        <rFont val="Arial CE"/>
        <charset val="238"/>
      </rPr>
      <t xml:space="preserve">,  v ceni upoštevati 8,2m trapeznih letev   2x1,5x2cm za navidezne rege na 6m 
-pilotna blazine 181m2+12m2 za "šuberje in čela ", če se bo pilotna blazina izvajala fazno  (vidni beton) </t>
    </r>
  </si>
  <si>
    <r>
      <t xml:space="preserve">51 316
</t>
    </r>
    <r>
      <rPr>
        <b/>
        <sz val="8"/>
        <rFont val="Arial CE"/>
        <charset val="238"/>
      </rPr>
      <t>N</t>
    </r>
  </si>
  <si>
    <t>Izdelava podprtega enostranskega opaža za poševen zid 
(naklon 5:1obbetoniranje zidu pod GD-viden beton, višina do 5m  V ceni upoštevaj 22m trapeznih in trikotnih letev 1,5/2/2 za navidezne rege in vogale)</t>
  </si>
  <si>
    <r>
      <t xml:space="preserve">51 332
</t>
    </r>
    <r>
      <rPr>
        <b/>
        <sz val="8"/>
        <rFont val="Arial CE"/>
        <charset val="238"/>
      </rPr>
      <t>N</t>
    </r>
  </si>
  <si>
    <t>Izdelava vezanega in podprtega opaža za masiven zid (ena stranica 5:1,zid med P4-P5 pri GD), višina do 4m (viden beton). V ceni upoštevaj 24m trapeznih in trikotnih letev 1,5/2/2 za navidezne rege in vogale</t>
  </si>
  <si>
    <t xml:space="preserve"> Izdelava podprtega opaža za raven nosilec s podporo 4,1 do 6m
(za krono nad betonskim zidom pri GD P1-P4,  P5-P8 in kamnito betonskim zidom P14.Na vidnih vogalih letve 2/2cm,skupne dolžine 114m, višine 0,25m.)</t>
  </si>
  <si>
    <r>
      <t xml:space="preserve">51 595
</t>
    </r>
    <r>
      <rPr>
        <b/>
        <sz val="8"/>
        <rFont val="Arial CE"/>
        <charset val="238"/>
      </rPr>
      <t>N</t>
    </r>
  </si>
  <si>
    <t xml:space="preserve">Izdelava  opaža za ukrivljen trikotni utor sidrišča razvite širine: 
na vrhu grede 0,6m
v sredini grede 0,8m </t>
  </si>
  <si>
    <t xml:space="preserve">Izdelava  opaža za trikotni utor sidrišča razvite širine: 
na vrhu grede 0,6m
v sredini grede 0,8m </t>
  </si>
  <si>
    <t>Izvedba opažnega utora  d=6cm,š=1m na enostranski opaž zidu pod gasilskim domom (v območju kjer se izvede kamnita obloga, raster utorov se prilagodi z ozirom na dilatacije na obstoječem zidu)</t>
  </si>
  <si>
    <r>
      <t xml:space="preserve">52 224
</t>
    </r>
    <r>
      <rPr>
        <b/>
        <sz val="8"/>
        <rFont val="Arial CE"/>
        <charset val="238"/>
      </rPr>
      <t>N</t>
    </r>
  </si>
  <si>
    <r>
      <t xml:space="preserve">52 225
</t>
    </r>
    <r>
      <rPr>
        <b/>
        <sz val="8"/>
        <rFont val="Arial CE"/>
        <charset val="238"/>
      </rPr>
      <t>N</t>
    </r>
  </si>
  <si>
    <r>
      <t xml:space="preserve">52 317
</t>
    </r>
    <r>
      <rPr>
        <b/>
        <sz val="8"/>
        <rFont val="Arial CE"/>
        <charset val="238"/>
      </rPr>
      <t>N</t>
    </r>
    <r>
      <rPr>
        <sz val="8"/>
        <rFont val="Arial CE"/>
        <family val="2"/>
        <charset val="238"/>
      </rPr>
      <t xml:space="preserve">
</t>
    </r>
  </si>
  <si>
    <t xml:space="preserve">Doplačilo za prekrivljenje armaturnih palic fi 12 izza sidrnih glav v območju, kjer sidra niso pravokotna na pilotno steno </t>
  </si>
  <si>
    <r>
      <t>m</t>
    </r>
    <r>
      <rPr>
        <vertAlign val="superscript"/>
        <sz val="10"/>
        <rFont val="Arial CE"/>
        <charset val="238"/>
      </rPr>
      <t xml:space="preserve">1  </t>
    </r>
    <r>
      <rPr>
        <vertAlign val="superscript"/>
        <sz val="10"/>
        <rFont val="Arial CE"/>
        <family val="2"/>
        <charset val="238"/>
      </rPr>
      <t xml:space="preserve">  </t>
    </r>
  </si>
  <si>
    <r>
      <t xml:space="preserve">52 763
</t>
    </r>
    <r>
      <rPr>
        <b/>
        <sz val="8"/>
        <rFont val="Arial CE"/>
        <charset val="238"/>
      </rPr>
      <t>N</t>
    </r>
    <r>
      <rPr>
        <sz val="8"/>
        <rFont val="Arial CE"/>
        <family val="2"/>
        <charset val="238"/>
      </rPr>
      <t xml:space="preserve">
</t>
    </r>
  </si>
  <si>
    <t xml:space="preserve">Izvedba ozemljitve ograje z pocinkanim valjencem 30/3mm, povezanim z armaturo in ograjo (vsak element ograje) </t>
  </si>
  <si>
    <r>
      <t xml:space="preserve">Dobava priprava in vgraditev mešanice ojačanega cementnega betona C 30/37  v temeljna  plošča 
</t>
    </r>
    <r>
      <rPr>
        <sz val="10"/>
        <color rgb="FFFF0000"/>
        <rFont val="Arial CE"/>
        <charset val="238"/>
      </rPr>
      <t>(obvezno površino podbetona predhodno navlažiti, beton plošče pa  prekriti npr.filc in ustrezno 3-4 krat dnevno vlažiti)</t>
    </r>
    <r>
      <rPr>
        <sz val="10"/>
        <rFont val="Arial CE"/>
        <charset val="238"/>
      </rPr>
      <t xml:space="preserve">
</t>
    </r>
  </si>
  <si>
    <r>
      <t xml:space="preserve">Izvedba kamnito betonskega zidu na eno lice iz delno klesanega kamna-zmrzlinsko odporen kamen  Razmerje kamen-beton 60%-40%(C 16/20), rege poglobljene 5cm in obdelane s cementno malto (1:3) </t>
    </r>
    <r>
      <rPr>
        <sz val="10"/>
        <color rgb="FFFF0000"/>
        <rFont val="Arial CE"/>
        <charset val="238"/>
      </rPr>
      <t>obvezno beton sprotno ustrezno vlažiti</t>
    </r>
  </si>
  <si>
    <r>
      <t xml:space="preserve">56 237
</t>
    </r>
    <r>
      <rPr>
        <b/>
        <sz val="8"/>
        <rFont val="Arial CE"/>
        <charset val="238"/>
      </rPr>
      <t>N</t>
    </r>
  </si>
  <si>
    <t xml:space="preserve">
64kom+28 rezervna sidra
</t>
  </si>
  <si>
    <t xml:space="preserve">Dobava, vgraditev pasivnih sider za sidranje armaturne mreže na zidu pod GD vrtina fi 16, l=350mm in vgradnja rebraste armatur  fi 10 l= 600mm v expanzijsko malto 2kom /m2 in po vgradnji mrež vkrivljenje v ravnino armature. 
</t>
  </si>
  <si>
    <t xml:space="preserve">Dobava, vgraditev kovinskih pocinkanih tulcev s spiralno armaturo na lokaciji sider, s podaljškom pocinkane pločevine  fi 160mm d=0,8mm, l=1,5m in pokrov iz neerjaveče pločevine, pritrjeno s štirimi prokrom vijaki M6. 
</t>
  </si>
  <si>
    <t>Preskusi, nadzor in tehnična dokumentacija</t>
  </si>
  <si>
    <t>79 111
N</t>
  </si>
  <si>
    <t>79 113
N</t>
  </si>
  <si>
    <t>79 114
N</t>
  </si>
  <si>
    <t>Dobava in vgraditev moznika na dilataciji: juvidur cev fi 60mm,l=750mm in vgrajena RA fi 36 L=1500mm (v beton vgrajena 800mm v juvidur 700mm, juvidur cev na koncu čep)</t>
  </si>
  <si>
    <t>Projektantski nadzor
spremljava izkopa na pilotih 5kom, spremljava vrtanja sider 3 kom, potrditev sistema sidranja, pregled armature 3krat itd.</t>
  </si>
  <si>
    <t xml:space="preserve">11223
</t>
  </si>
  <si>
    <r>
      <t xml:space="preserve">11233
</t>
    </r>
    <r>
      <rPr>
        <b/>
        <sz val="8"/>
        <rFont val="Arial CE"/>
        <charset val="238"/>
      </rPr>
      <t>N</t>
    </r>
  </si>
  <si>
    <r>
      <t xml:space="preserve">11324
</t>
    </r>
    <r>
      <rPr>
        <b/>
        <sz val="8"/>
        <rFont val="Arial CE"/>
        <charset val="238"/>
      </rPr>
      <t>N</t>
    </r>
  </si>
  <si>
    <t>11 322</t>
  </si>
  <si>
    <r>
      <t xml:space="preserve">Določitev in preverjanje položajev, višin in smeri pri gradnji objekta s površino nad 200 do 500m2
 </t>
    </r>
    <r>
      <rPr>
        <sz val="10"/>
        <color rgb="FFFF0000"/>
        <rFont val="Arial CE"/>
        <charset val="238"/>
      </rPr>
      <t>(zakoličba pilotov 43kom, grede in plošče 56kom,parapeti, zidovi, robniki 78kom  itd)</t>
    </r>
  </si>
  <si>
    <t>Odstranitev panja s premerom 31-50cm, z odvozom na deponijo na razdaljo nad 1000m</t>
  </si>
  <si>
    <t xml:space="preserve">Je ni </t>
  </si>
  <si>
    <r>
      <t xml:space="preserve">12 312
</t>
    </r>
    <r>
      <rPr>
        <b/>
        <sz val="8"/>
        <rFont val="Arial CE"/>
        <charset val="238"/>
      </rPr>
      <t>N</t>
    </r>
  </si>
  <si>
    <r>
      <t>m</t>
    </r>
    <r>
      <rPr>
        <vertAlign val="superscript"/>
        <sz val="10"/>
        <rFont val="Arial CE"/>
        <charset val="238"/>
      </rPr>
      <t xml:space="preserve">2 </t>
    </r>
    <r>
      <rPr>
        <sz val="10"/>
        <rFont val="Arial CE"/>
        <charset val="238"/>
      </rPr>
      <t xml:space="preserve">    </t>
    </r>
  </si>
  <si>
    <t>Porušitev in odstranitev kanalizacije iz obbetoniranih cevi  s premerom  do fi 40cm 
(z odvozom na deponijo koncesijonarja za predelavo odpadkov  upoštevati stroške deponije )</t>
  </si>
  <si>
    <r>
      <t xml:space="preserve">13 223
</t>
    </r>
    <r>
      <rPr>
        <b/>
        <sz val="8"/>
        <rFont val="Arial CE"/>
        <charset val="238"/>
      </rPr>
      <t>N</t>
    </r>
  </si>
  <si>
    <t>Začasna prestavitev instalacij elektroenergetskega kabelskega voda nizke  napetosti 
(Na območju posega   s strani  Elektro Primorska
Izvajalec naj od upravljalca pridobi  in  naj poda oceno)</t>
  </si>
  <si>
    <t xml:space="preserve">Začasna prestavitev instalacij Telekomovega kabelskega voda na območju objekta 
(Izvajalec naj od upravljalca pridobi  in  naj poda oceno) </t>
  </si>
  <si>
    <r>
      <t>m</t>
    </r>
    <r>
      <rPr>
        <vertAlign val="superscript"/>
        <sz val="10"/>
        <rFont val="Arial CE"/>
        <charset val="238"/>
      </rPr>
      <t xml:space="preserve">1 </t>
    </r>
    <r>
      <rPr>
        <sz val="10"/>
        <rFont val="Arial CE"/>
        <charset val="238"/>
      </rPr>
      <t xml:space="preserve">   </t>
    </r>
  </si>
  <si>
    <t xml:space="preserve">Začasna prestavitev vodovoda  iz PHD in duktil  cevi do fi 110mm na območju objekta 
 Izvajalec naj od upravljalca pridobi s strani upravljalca ceno z vsemi fazonskimi komadi in navezavami) </t>
  </si>
  <si>
    <r>
      <t xml:space="preserve">13245
</t>
    </r>
    <r>
      <rPr>
        <b/>
        <sz val="8"/>
        <rFont val="Arial CE"/>
        <charset val="238"/>
      </rPr>
      <t>N</t>
    </r>
  </si>
  <si>
    <t>Površinski izkop plodne zemlje
 (d= 25cm ob cesti pilotne stene in za drenaže pod hišo z deponiranjem do 200m)</t>
  </si>
  <si>
    <r>
      <t xml:space="preserve">21329
</t>
    </r>
    <r>
      <rPr>
        <b/>
        <sz val="8"/>
        <rFont val="Arial CE"/>
        <charset val="238"/>
      </rPr>
      <t>N</t>
    </r>
  </si>
  <si>
    <t>21 384
N</t>
  </si>
  <si>
    <t xml:space="preserve">Doplačilo za ročni izkop vezljive zemljine III kat. V območju glave pilotov </t>
  </si>
  <si>
    <t>24113
N</t>
  </si>
  <si>
    <t>24119
N</t>
  </si>
  <si>
    <t>24216
N</t>
  </si>
  <si>
    <t>24218
N</t>
  </si>
  <si>
    <t>24 651
N</t>
  </si>
  <si>
    <t>Humaniziranje brežin brez valjanja, v debelini nad 15cm 
(cca 100m3 humosa je potrebno dostaviti)obvezno odstraniti vse kamne večje od 20mm)</t>
  </si>
  <si>
    <r>
      <t>Izdelava uvrtanih kolov iz ojačanega cementnega betona  sistema Benotto, premera 120cm izkop v vezljivi zemljini/zrnati kamenini , dolžine 10m do 20m
( pilotna stena C in pilotna stena D. V količini upoštevano vrtanje iz nivoja delovnega platoja. Zaradi občutljivosti terena mora biti stroj teže do 50 ton 
V ceno zajeti tudi vse transporte in premike med piloti.</t>
    </r>
    <r>
      <rPr>
        <i/>
        <sz val="10"/>
        <rFont val="Arial CE"/>
        <charset val="238"/>
      </rPr>
      <t xml:space="preserve">
</t>
    </r>
  </si>
  <si>
    <t>27 184
N</t>
  </si>
  <si>
    <t>27184
N</t>
  </si>
  <si>
    <r>
      <t>Humoziranje brežin brez valjanja, v debelini nad 15cm
 (cca 180m</t>
    </r>
    <r>
      <rPr>
        <vertAlign val="superscript"/>
        <sz val="10"/>
        <rFont val="Arial CE"/>
        <charset val="238"/>
      </rPr>
      <t>3</t>
    </r>
    <r>
      <rPr>
        <sz val="10"/>
        <rFont val="Arial CE"/>
        <charset val="238"/>
      </rPr>
      <t xml:space="preserve"> humosa je potrebno dostaviti),obvezno odstraniti vse kamne večje od 20mm</t>
    </r>
  </si>
  <si>
    <t xml:space="preserve">Dobava, vgraditev in vzdrževanje jeklene zagatne stene 
(tirnice SŽ l=5-6mna rastru 1,0m (250-300kg po kom ) v območju zavarovanja platoja pilotne stene C in D, tirnice se odrežejo na konico, dolžine 30cm in  zabijejo (z pnevmatskim kladivom na bageru teže cca 22-25 ton in nabijalom min. 1500kg, po izvedbi odstranitev in shramba za nadaljna dela </t>
  </si>
  <si>
    <t xml:space="preserve">Dobava, vgraditev in vzdrževanje lesene zagatne stene
( na notranji strani pilotne blazine   iz smerekovih pilotov fi 25-30cm l=4-6m, zabiti na razamaku 50cm,in  zabijejo (z pnevmatskim kladivom na bagerju teže cca 22-25 ton in nabijalom min 1500kg ,po izvedbi odstranitev </t>
  </si>
  <si>
    <t>28 117
N</t>
  </si>
  <si>
    <t>Izdelava zgornje nosilne plasti obrabne plasti bituminiziranega prodca  zrnavosti  0/22mm v debelini 6cm ( AC 22 base B 50/70,A3 d=6cm), 
 cesta proti hiši 45 E   176m2</t>
  </si>
  <si>
    <t xml:space="preserve">32286
N
</t>
  </si>
  <si>
    <r>
      <t xml:space="preserve">Izdelava vzdolžne in prečne drenaže iz plastičnih rebrastih  cevi  DKC  fi 110mm, vgrajenih na 10cm sloj betona in obsuta z 0,2m3/m1, frakcije 8-16mm </t>
    </r>
    <r>
      <rPr>
        <b/>
        <sz val="10"/>
        <rFont val="Arial CE"/>
        <charset val="238"/>
      </rPr>
      <t>(perforirana  60%)</t>
    </r>
    <r>
      <rPr>
        <sz val="10"/>
        <rFont val="Arial CE"/>
        <charset val="238"/>
      </rPr>
      <t xml:space="preserve">
</t>
    </r>
  </si>
  <si>
    <r>
      <t xml:space="preserve">Izdelava vzdolžne in prečne drenaže iz plastičnih rebrastih  cevi   DKC  fi 150mm, vgrajenih na 10cm sloj betona in obsuta z 0,2m3/m1, frakcije 8-16mm </t>
    </r>
    <r>
      <rPr>
        <b/>
        <sz val="10"/>
        <rFont val="Arial CE"/>
        <charset val="238"/>
      </rPr>
      <t>(perforirana  60%)</t>
    </r>
    <r>
      <rPr>
        <sz val="10"/>
        <rFont val="Arial CE"/>
        <charset val="238"/>
      </rPr>
      <t xml:space="preserve">
</t>
    </r>
  </si>
  <si>
    <t>Izdelava kanalizacije iz cevi iz umetnih snovi
(PVC cevi S8, svetlega premera fi 300mm  na 10-15cm sloj betona C 16/20, za meteorno odvodnjo ceste in obsuta z 0,3m3/m1, frakcije 8-16mm)</t>
  </si>
  <si>
    <t>43 264</t>
  </si>
  <si>
    <t>43291
N</t>
  </si>
  <si>
    <t>Obbetoniranje cevi kanalizacije v območju prečkanj ceste s cementnim betonom C 16/20, poraba 0,1-0,2m3/m1</t>
  </si>
  <si>
    <t>Izdelava jaška iz cementnega betona, krožnega prereza s premerom 100cm, globokega 2,0 do 3,0m 
(vgrajenega na plast betona C 16/20vgrajenega na plast betona C 25/30 z LŽ pokrovom nosilnosti 40 ton ,(upoštevati navezavo meteorne-drenažne kanalizacije )</t>
  </si>
  <si>
    <r>
      <t>Izdelava dvostranskega vezanega opaža, za raven temelj 
(</t>
    </r>
    <r>
      <rPr>
        <b/>
        <sz val="10"/>
        <rFont val="Arial CE"/>
        <charset val="238"/>
      </rPr>
      <t xml:space="preserve">pilotna blazina  C </t>
    </r>
    <r>
      <rPr>
        <sz val="10"/>
        <rFont val="Arial CE"/>
        <charset val="238"/>
      </rPr>
      <t xml:space="preserve">, delno poševen opaž , v ceni upoštevati 22m trapeznih letev   2x1,5x2cm za navidezne rege na 6m 
-pilotna blazine 200m2+13m2 za "šuberje in čela ", če se bo pilotna blazina izvajala fazno  (vidni beton) </t>
    </r>
  </si>
  <si>
    <r>
      <t xml:space="preserve">Izdelava dvostranskega  vezanega opaža za  ukrivljen temelj </t>
    </r>
    <r>
      <rPr>
        <b/>
        <sz val="10"/>
        <rFont val="Arial CE"/>
        <charset val="238"/>
      </rPr>
      <t>pilotno blazino D</t>
    </r>
    <r>
      <rPr>
        <sz val="10"/>
        <rFont val="Arial CE"/>
        <charset val="238"/>
      </rPr>
      <t xml:space="preserve">, v ceni upoštevati 36m trapeznih letev   2x1,5x2cm za navidezne rege na 6m  (vidni beton) 
</t>
    </r>
  </si>
  <si>
    <t>51 342</t>
  </si>
  <si>
    <r>
      <t xml:space="preserve"> Izdelava dvostranskega  vezanega opaža za delno ukrivljen zid  
(za </t>
    </r>
    <r>
      <rPr>
        <b/>
        <sz val="10"/>
        <rFont val="Arial CE"/>
        <charset val="238"/>
      </rPr>
      <t>pilotno blazino D</t>
    </r>
    <r>
      <rPr>
        <sz val="10"/>
        <rFont val="Arial CE"/>
        <charset val="238"/>
      </rPr>
      <t xml:space="preserve">  višine do 4m, v ceni upoštevati 266m trikotnih letev 2X2cm za vogale in navidezne rege na 6m (vidni beton) .Dovoljena je poligonalna izvedba iz  plošč dolžine 2m)  </t>
    </r>
  </si>
  <si>
    <t>51343
N</t>
  </si>
  <si>
    <r>
      <t xml:space="preserve">51598
</t>
    </r>
    <r>
      <rPr>
        <b/>
        <sz val="8"/>
        <rFont val="Arial CE"/>
        <charset val="238"/>
      </rPr>
      <t>N</t>
    </r>
  </si>
  <si>
    <r>
      <t xml:space="preserve">51596
</t>
    </r>
    <r>
      <rPr>
        <b/>
        <sz val="8"/>
        <rFont val="Arial CE"/>
        <charset val="238"/>
      </rPr>
      <t>N</t>
    </r>
  </si>
  <si>
    <t>51598
N</t>
  </si>
  <si>
    <t xml:space="preserve">Izdelava  opaža za trapezni utor med fazami delovni stik  tloris 20/30/5cm, dolžine120cm
 </t>
  </si>
  <si>
    <r>
      <t>m 1</t>
    </r>
    <r>
      <rPr>
        <vertAlign val="superscript"/>
        <sz val="10"/>
        <rFont val="Arial CE"/>
        <family val="2"/>
        <charset val="238"/>
      </rPr>
      <t xml:space="preserve"> </t>
    </r>
  </si>
  <si>
    <t xml:space="preserve"> Izvedba opaža za izvedbo sidrnih glav  za velikosti nad 0,1m2
(na pilotni steni D razvite površine 0,5-1m2, upoštevaj da je prizma trodimenzionalna prisekana piramida-predlagam izvedbo iz pločevine d=2mm-glej detajl, katera se naj na opaž privijači s štirimi vijaki in po obodu pa zatesni s silikonom ) </t>
  </si>
  <si>
    <t xml:space="preserve">
40 kom na pilotni steni D</t>
  </si>
  <si>
    <t xml:space="preserve">armatura pilotov stene C in D 19693kg 
armatura blazin in stene 5021kg                            </t>
  </si>
  <si>
    <t>52 214</t>
  </si>
  <si>
    <t>52316
N</t>
  </si>
  <si>
    <r>
      <t xml:space="preserve">52225
</t>
    </r>
    <r>
      <rPr>
        <b/>
        <sz val="8"/>
        <rFont val="Arial CE"/>
        <charset val="238"/>
      </rPr>
      <t>N</t>
    </r>
  </si>
  <si>
    <r>
      <t xml:space="preserve">52317
</t>
    </r>
    <r>
      <rPr>
        <b/>
        <sz val="8"/>
        <rFont val="Arial CE"/>
        <charset val="238"/>
      </rPr>
      <t>N</t>
    </r>
    <r>
      <rPr>
        <sz val="8"/>
        <rFont val="Arial CE"/>
        <family val="2"/>
        <charset val="238"/>
      </rPr>
      <t xml:space="preserve">
</t>
    </r>
  </si>
  <si>
    <r>
      <t xml:space="preserve">52763
</t>
    </r>
    <r>
      <rPr>
        <b/>
        <sz val="8"/>
        <rFont val="Arial CE"/>
        <charset val="238"/>
      </rPr>
      <t>N</t>
    </r>
    <r>
      <rPr>
        <sz val="8"/>
        <rFont val="Arial CE"/>
        <family val="2"/>
        <charset val="238"/>
      </rPr>
      <t xml:space="preserve">
</t>
    </r>
  </si>
  <si>
    <t xml:space="preserve">Izvedba ozemljitve ograje z pocinkanim valjencem 30/3mm, povezanim z armaturo in ograjo </t>
  </si>
  <si>
    <t>Dobava, priprava in vgraditev ojačanega cementnega betona C 16/20 v prerez do 0,10m3/m2/m.)</t>
  </si>
  <si>
    <t xml:space="preserve">Dobava, priprava in vgraditev mešanice ojačanega cementnega betona C 30/37 v pilote, (obvezno kontraktor do dna )
pilotna stena C             242mx1,25m2=302,5m3
pilotna stena D fi 120cm   335mx1,25m2= 419m3
</t>
  </si>
  <si>
    <r>
      <t>Doplačilo za zagotovitev kavlitete betona parapetov in kron  C 30/37 PV II, XC 4,XF 4,XD 3,v/c0,45</t>
    </r>
    <r>
      <rPr>
        <sz val="10"/>
        <color rgb="FFFF0000"/>
        <rFont val="Arial CE"/>
        <charset val="238"/>
      </rPr>
      <t xml:space="preserve"> </t>
    </r>
    <r>
      <rPr>
        <sz val="10"/>
        <rFont val="Arial CE"/>
        <charset val="238"/>
      </rPr>
      <t>(frakcija 0/16)</t>
    </r>
  </si>
  <si>
    <r>
      <t xml:space="preserve">Dobava, priprava in vgraditev ojačanega cementnega betona C 16/20 v prerez do 0,10m3/m2/m)
</t>
    </r>
    <r>
      <rPr>
        <sz val="10"/>
        <color rgb="FFFF0000"/>
        <rFont val="Arial CE"/>
        <charset val="238"/>
      </rPr>
      <t>(obvezno površino podbetona predhodno navlažiti, beton plošče pa  prekriti npr.filc in ustrezno 3-4 krat dnevno vlažiti)</t>
    </r>
  </si>
  <si>
    <r>
      <t xml:space="preserve">Dobava  in vgraditev  ojačanega cementnega betona  C 30/37 ,  v  prerez od 0,16 do 0,30 m3/m2-m
</t>
    </r>
    <r>
      <rPr>
        <sz val="10"/>
        <color rgb="FFFF0000"/>
        <rFont val="Arial CE"/>
        <charset val="238"/>
      </rPr>
      <t>(obvezno površino betona prekriti npr.filc in ustrezno 3-4 krat dnevno vlažiti 7 dni)</t>
    </r>
    <r>
      <rPr>
        <sz val="10"/>
        <rFont val="Arial CE"/>
        <charset val="238"/>
      </rPr>
      <t xml:space="preserve">
parapet nad piloti osi A  127x 0,8x0,35=35,6m3
parapet med fazami          165x0,4x0,2=13,5m3
parapet na AP                   15x 1,5x1,4=31,5m3
parapet pilotne stene B    36,2x1x0,35=12,6m3 
krona nad zidovi                114x1x0,25=28,5m3
podaljšek zidu pri GD           5x4,5x1,1=24,8m3
stopniščni zid in stopnice                     =  9,3m3
zid pod gasilskim domom 178m2x(0,15+0,2)/2=31,5m3</t>
    </r>
  </si>
  <si>
    <r>
      <t xml:space="preserve">Dobava, priprava in vgraditev mešanice ojačanega cementnega betona C 30/37 v pilotno blazino, temeljno  plošča in zid
</t>
    </r>
    <r>
      <rPr>
        <sz val="10"/>
        <color rgb="FFFF0000"/>
        <rFont val="Arial CE"/>
        <charset val="238"/>
      </rPr>
      <t>(obvezno površino betona prekriti npr.filc in ustrezno 3-4 krat dnevno vlažiti 7 dni)</t>
    </r>
    <r>
      <rPr>
        <sz val="10"/>
        <rFont val="Arial CE"/>
        <charset val="238"/>
      </rPr>
      <t xml:space="preserve">
</t>
    </r>
  </si>
  <si>
    <t>54236
N</t>
  </si>
  <si>
    <t>54345
N</t>
  </si>
  <si>
    <t xml:space="preserve">Izvedba kamnite obloge iz delno obdelanega klesanega  kamna na betonskem zidu stene D, (obvezno rega na oblogi, kjer je v zaledju rega v betonu) d=30-40cm velikost do 30-40cm, zidano v cementni malti 1:2(pred obzidavo zid 2 dni vlažiti)
</t>
  </si>
  <si>
    <r>
      <t>m</t>
    </r>
    <r>
      <rPr>
        <vertAlign val="superscript"/>
        <sz val="9"/>
        <rFont val="Arial CE"/>
        <charset val="238"/>
      </rPr>
      <t>2</t>
    </r>
    <r>
      <rPr>
        <vertAlign val="superscript"/>
        <sz val="10"/>
        <rFont val="Arial CE"/>
        <family val="2"/>
        <charset val="238"/>
      </rPr>
      <t xml:space="preserve">    </t>
    </r>
  </si>
  <si>
    <t>54532
N</t>
  </si>
  <si>
    <t>54533
N</t>
  </si>
  <si>
    <t>56237
N</t>
  </si>
  <si>
    <t>56 475</t>
  </si>
  <si>
    <t xml:space="preserve">
pilotna stena D sidra TS 6 1kom 
</t>
  </si>
  <si>
    <t xml:space="preserve">
pilotna stena A  sidra TS 2   1kom 
</t>
  </si>
  <si>
    <t xml:space="preserve">
pilotna stena A  sidra TS VII in  TS 11           skupaj 2kom 
</t>
  </si>
  <si>
    <t xml:space="preserve">
pilotna stena A   MS  V  in MS 13                   2kom 
</t>
  </si>
  <si>
    <t xml:space="preserve">
pilotna stena A   MS 24                  1kom 
pilotna stena B   MS  1 in MS 10   2kom 
</t>
  </si>
  <si>
    <t xml:space="preserve">
pilotna stena C  sidra TS  5         1kom 
pilotna stena D  sidra TS 21        1kom 
</t>
  </si>
  <si>
    <t xml:space="preserve">
pilotna stena C sidra TS  17         1kom 
</t>
  </si>
  <si>
    <t xml:space="preserve">
pilotna stena C  MS 7   1kom 
pilotna stena D  MS 29 1kom 
</t>
  </si>
  <si>
    <t xml:space="preserve">
pilotna stena C  MS 19   1kom 
</t>
  </si>
  <si>
    <t xml:space="preserve">
pilotna stena D  sidra S 24kom 
</t>
  </si>
  <si>
    <t>56474
N</t>
  </si>
  <si>
    <t>56475
N</t>
  </si>
  <si>
    <t xml:space="preserve">56483
N
</t>
  </si>
  <si>
    <t>56484
N</t>
  </si>
  <si>
    <t>56485
N</t>
  </si>
  <si>
    <t>58 101
N</t>
  </si>
  <si>
    <t>58101
N</t>
  </si>
  <si>
    <t>58 112</t>
  </si>
  <si>
    <t>78 311</t>
  </si>
  <si>
    <t>58915
N</t>
  </si>
  <si>
    <r>
      <t xml:space="preserve">Dobava in vgradnja inklinometerske cevi pritrjene na armaturo pilota skupaj z zaščitno kapo v pilotu </t>
    </r>
    <r>
      <rPr>
        <u/>
        <sz val="10"/>
        <rFont val="Arial CE"/>
        <charset val="238"/>
      </rPr>
      <t xml:space="preserve">stene A </t>
    </r>
    <r>
      <rPr>
        <sz val="10"/>
        <rFont val="Arial CE"/>
        <charset val="238"/>
      </rPr>
      <t xml:space="preserve">P16 in P 59 v pilotu </t>
    </r>
    <r>
      <rPr>
        <u/>
        <sz val="10"/>
        <rFont val="Arial CE"/>
        <charset val="238"/>
      </rPr>
      <t>stene</t>
    </r>
    <r>
      <rPr>
        <sz val="10"/>
        <rFont val="Arial CE"/>
        <charset val="238"/>
      </rPr>
      <t xml:space="preserve"> </t>
    </r>
    <r>
      <rPr>
        <u/>
        <sz val="10"/>
        <rFont val="Arial CE"/>
        <charset val="238"/>
      </rPr>
      <t>B</t>
    </r>
    <r>
      <rPr>
        <sz val="10"/>
        <rFont val="Arial CE"/>
        <charset val="238"/>
      </rPr>
      <t xml:space="preserve"> P8 in ničelna  meritev , skupna dolžina  59,5m
</t>
    </r>
  </si>
  <si>
    <t>56878
N</t>
  </si>
  <si>
    <t>79114
N</t>
  </si>
  <si>
    <t>Razna manjša in nepredvidena dela 10% vrednosti ostalih postavk, katera se potrdijo skupaj z investitorjem, projektantom  in inženirjem (lokalna sprememba temeljenja, dodatno sidranje,itd.,  obračun po dejanskih stroških  )</t>
  </si>
  <si>
    <t>Nabava in namestitev tipskega nadstreška avtobusnega postajališča skupaj z vso opremo, košem in tablo.</t>
  </si>
  <si>
    <t>56833
N</t>
  </si>
  <si>
    <t>58113
N</t>
  </si>
  <si>
    <r>
      <t>m</t>
    </r>
    <r>
      <rPr>
        <vertAlign val="superscript"/>
        <sz val="10"/>
        <rFont val="Arial CE"/>
        <family val="2"/>
        <charset val="238"/>
      </rPr>
      <t>3(vgrajeno stanje)</t>
    </r>
  </si>
  <si>
    <r>
      <t>m</t>
    </r>
    <r>
      <rPr>
        <vertAlign val="superscript"/>
        <sz val="10"/>
        <rFont val="Arial CE"/>
        <family val="2"/>
        <charset val="238"/>
      </rPr>
      <t>3 (vgrajeno stanje)</t>
    </r>
  </si>
  <si>
    <r>
      <t>m</t>
    </r>
    <r>
      <rPr>
        <vertAlign val="superscript"/>
        <sz val="10"/>
        <rFont val="Arial CE"/>
        <family val="2"/>
        <charset val="238"/>
      </rPr>
      <t xml:space="preserve">3uvaljano stanje) </t>
    </r>
  </si>
  <si>
    <t xml:space="preserve">Dodatek za delno korekcijo delovnega platoja za fazo izvedbe sider. </t>
  </si>
  <si>
    <t xml:space="preserve">
pilotna stena A  sidra TS  28         1kom 
pilotna stena B  sidra TS 11          1kom 
</t>
  </si>
  <si>
    <r>
      <t>Dobava in vgrajevanje  nasipa spodnjega ustroja z 100% drobljencem (0-63mm)  in valjanjem na Ev</t>
    </r>
    <r>
      <rPr>
        <sz val="9"/>
        <rFont val="Arial CE"/>
        <charset val="238"/>
      </rPr>
      <t>2=</t>
    </r>
    <r>
      <rPr>
        <sz val="10"/>
        <rFont val="Arial CE"/>
        <charset val="238"/>
      </rPr>
      <t>80MPa, d=25-30cm, dograditev ceste-sp.ustroj,za izravnavo nivelete in valjanje z valjarjem lastne teže min.12 ton.</t>
    </r>
  </si>
  <si>
    <t xml:space="preserve">Porušitev  in odstranitev makadamskega vozišča, v debelini nad 20cm  in odvoz  koncesionarju  za predelavo odpadkov, upoštevati stroške deponije. 
gradbiščna cesta do pilotne stene C in D 76x6x0,5=228m3
cesta proti hiši 45 E 44x5x0,5=110m3
cesta proti hiši 27 60x4x0,5=120m3
</t>
  </si>
  <si>
    <t>Porušitev in odstranitev kanalizacije iz obbetoniranih cevi  s premerom  do fi 40cm 
(z odvozom na deponijo koncesionarja za predelavo odpadkov  upoštevati stroške deponije )</t>
  </si>
  <si>
    <t xml:space="preserve">Izkop vezljive zemljine III kat.  za odvodnjo, drenaže in jaške globine 2m z odmetom in enkratnim premetom in 20% z nakladanjem in odvozom na deponijo koncesionarja za predelavo zemeljski odpadkov  do 40km upoštevati stroške deponije na strmem pobočju 10°-30°,  pri čemer se za globine v ožjem delu izvede izkop z težkim razpiralnim opažem   širine 140cm, kampade za vgradnjo ene cevi. Razpiralni opaž mora biti za skupno dolžino 8m planiranje dna ročno </t>
  </si>
  <si>
    <r>
      <t>cesta proti hiši št.27 60x3,0= 180,0m</t>
    </r>
    <r>
      <rPr>
        <vertAlign val="superscript"/>
        <sz val="10"/>
        <rFont val="Arial CE"/>
        <charset val="238"/>
      </rPr>
      <t>2</t>
    </r>
    <r>
      <rPr>
        <sz val="10"/>
        <rFont val="Arial CE"/>
        <family val="2"/>
        <charset val="238"/>
      </rPr>
      <t xml:space="preserve">
gradbiščna cesta      62x5,0= 310m</t>
    </r>
    <r>
      <rPr>
        <vertAlign val="superscript"/>
        <sz val="10"/>
        <rFont val="Arial CE"/>
        <charset val="238"/>
      </rPr>
      <t>2</t>
    </r>
  </si>
  <si>
    <r>
      <rPr>
        <sz val="11"/>
        <rFont val="Arial CE"/>
        <charset val="238"/>
      </rPr>
      <t>m</t>
    </r>
    <r>
      <rPr>
        <vertAlign val="superscript"/>
        <sz val="11"/>
        <rFont val="Arial CE"/>
        <charset val="238"/>
      </rPr>
      <t>3</t>
    </r>
    <r>
      <rPr>
        <sz val="8"/>
        <rFont val="Arial CE"/>
        <charset val="238"/>
      </rPr>
      <t>(vgrajenih)</t>
    </r>
  </si>
  <si>
    <r>
      <t>Doplačilo za zagotovitev kavlitete betona pilotov C 30/37 XA 1, XC 2, PV II  v/c</t>
    </r>
    <r>
      <rPr>
        <sz val="10"/>
        <color rgb="FFFF0000"/>
        <rFont val="Arial CE"/>
        <charset val="238"/>
      </rPr>
      <t xml:space="preserve"> </t>
    </r>
    <r>
      <rPr>
        <sz val="10"/>
        <rFont val="Arial CE"/>
        <charset val="238"/>
      </rPr>
      <t>0,6(frakcija 0/32)</t>
    </r>
  </si>
  <si>
    <t xml:space="preserve">Dobava in vgrajevanje zrnate kamenine
 (0-64mm za zasip grede ob liniji grede v osi B in izza pilotne stene B , lahko se uporabi gramoz od izkopa obstoječe ceste, vgrajen v plasteh in zbit na 97% Proctorjeve gostote), 
</t>
  </si>
  <si>
    <r>
      <t xml:space="preserve">Obnova in zavarovanje zakoličbe  trase komunalnih vodov  v hribovitem  terenu. 
</t>
    </r>
    <r>
      <rPr>
        <sz val="10"/>
        <color rgb="FFFF0000"/>
        <rFont val="Arial CE"/>
        <charset val="238"/>
      </rPr>
      <t>Izvede upravljalec komunalnih vodov, po  naročilu izvajalca</t>
    </r>
  </si>
  <si>
    <t xml:space="preserve">Doplačilo za izvedbo preiskave štiri vrvnega testnega sidra s poročilom, pilotna stena A 5 kom, pilotna stena B 3 kom. 
</t>
  </si>
  <si>
    <t xml:space="preserve">Doplačilo za popolni napenjalni preizkus pri konstrukcijskih sidrih, pilotna stena A 5 kom,, pilotna stena B 3 kom. 
</t>
  </si>
  <si>
    <t xml:space="preserve">Meritve zveznosti pilotov  na sten Ai in na steni B </t>
  </si>
  <si>
    <t xml:space="preserve">Odstranitev grmovja in dreves z debli do 10cm, ter vej na gosto porasli površini-ročno  </t>
  </si>
  <si>
    <t xml:space="preserve">Posek in odstranitev drevesa z debli premera  11-30cm, ter odstranitev  vej </t>
  </si>
  <si>
    <t xml:space="preserve">Posek in odstranitev drevesa z debli premera  31-50cm, ter odstranitev  vej </t>
  </si>
  <si>
    <t>Porušitev in odstranitev  asfaltne  plasti debeline nad 10cm v območju ceste z  nakladanjem  in  odvoz na deponijo koncesionarja za predelavo odpadkov, upoštevati stroške deponije</t>
  </si>
  <si>
    <r>
      <t>Sprotne  preusmeritve vode od obstoječih prepustov 
Vgradnja  rebrastih PVC fi 300mm dolžine 46m V ceni upoštevati stabilizacijo cevi.  Po končani gradnji odstranitev</t>
    </r>
    <r>
      <rPr>
        <i/>
        <sz val="10"/>
        <rFont val="Arial CE"/>
        <charset val="238"/>
      </rPr>
      <t xml:space="preserve">
</t>
    </r>
  </si>
  <si>
    <t>Postavitev in stabiliziranje začasnih jeklenih panelov h=2m na delovišču, za zaščito pri hišah št. 27 in 45E</t>
  </si>
  <si>
    <r>
      <t xml:space="preserve">13226
</t>
    </r>
    <r>
      <rPr>
        <b/>
        <sz val="8"/>
        <rFont val="Arial CE"/>
        <charset val="238"/>
      </rPr>
      <t>N</t>
    </r>
  </si>
  <si>
    <t xml:space="preserve">Prekritje streh in  fasad z ceradami, za preprečitev prašenja  v fazi vrtanja sider in izpihovanja, skupaj s potrebno podkonstrukcijo, 
zaščita dveh objektov </t>
  </si>
  <si>
    <r>
      <t xml:space="preserve">Najem in uporaba težkega razpiralnega opaža nosilnosti </t>
    </r>
    <r>
      <rPr>
        <sz val="10"/>
        <rFont val="Arial"/>
        <family val="2"/>
      </rPr>
      <t xml:space="preserve">&gt;50kN/m2 </t>
    </r>
    <r>
      <rPr>
        <sz val="10"/>
        <rFont val="Arial CE"/>
        <charset val="238"/>
      </rPr>
      <t xml:space="preserve">za varovanje izkopov za dva segmenta dolžine 3,5m in višine 2m, za obdobje 30 dni
</t>
    </r>
  </si>
  <si>
    <t xml:space="preserve">Izkop vezljive zemljine III kat. za AB  gredo nad piloti, AB ploščo,  podporne zidove, planiranje dna ročno, z  nakladanjem in odvozom na deponijo koncesijonarja za predelavo.Upoštevati stroške deponije za predelavo zemeljskih odpadkov.  </t>
  </si>
  <si>
    <r>
      <t xml:space="preserve">Dobava in vgrajevanje kamnitega </t>
    </r>
    <r>
      <rPr>
        <b/>
        <sz val="10"/>
        <rFont val="Arial CE"/>
        <charset val="238"/>
      </rPr>
      <t xml:space="preserve"> </t>
    </r>
    <r>
      <rPr>
        <sz val="10"/>
        <rFont val="Arial CE"/>
        <charset val="238"/>
      </rPr>
      <t xml:space="preserve">drenažnega materiala fi 30-64mm, za lokalne transporte uporaba demperja 
odvodnja od hiš   162x 1m3/m1=162m3
za steno C 50x1,5m3/m1=75m3
za steno D 83x(3+6m3/m1)/2=373,5m3
</t>
    </r>
  </si>
  <si>
    <t>Zasip s sekundarno surovino od izkopa-strojno  
(izkopnega materiala iz deponije  v zasip nad odvodnjo, zasip izza zidu stene C in D in meteorno kanalizacijo, z zbijanjem na 93%Proctorjeve gostote 2-3 prehodi z bagerjem v plasteh po 40-50cm)</t>
  </si>
  <si>
    <r>
      <t>Dobava in vgrajevanje nasipov iz naravno pridobljene   kamenine 0-120mm v plasteh po 30cm in zbitih na 97% Proctorjeve gostote (Ev2</t>
    </r>
    <r>
      <rPr>
        <sz val="10"/>
        <rFont val="Calibri"/>
        <family val="2"/>
      </rPr>
      <t>≥</t>
    </r>
    <r>
      <rPr>
        <sz val="10"/>
        <rFont val="Arial"/>
        <family val="2"/>
      </rPr>
      <t>50</t>
    </r>
    <r>
      <rPr>
        <sz val="10"/>
        <rFont val="Calibri"/>
        <family val="2"/>
      </rPr>
      <t xml:space="preserve"> </t>
    </r>
    <r>
      <rPr>
        <sz val="10"/>
        <rFont val="Arial"/>
        <family val="2"/>
      </rPr>
      <t>MN/m2)</t>
    </r>
    <r>
      <rPr>
        <sz val="19.100000000000001"/>
        <rFont val="Arial CE"/>
        <charset val="238"/>
      </rPr>
      <t xml:space="preserve"> </t>
    </r>
    <r>
      <rPr>
        <sz val="10"/>
        <rFont val="Arial CE"/>
        <charset val="238"/>
      </rPr>
      <t xml:space="preserve">, </t>
    </r>
    <r>
      <rPr>
        <i/>
        <sz val="10"/>
        <rFont val="Arial CE"/>
        <charset val="238"/>
      </rPr>
      <t xml:space="preserve">za gradbiščno cesto, za plato   pilotiranja, po izgradnji odvoz iin vgradnja zza zidu D </t>
    </r>
  </si>
  <si>
    <t xml:space="preserve">Izdelava uvrtanih kolov iz ojačanega cementnega betona  sistema Benotto, premera 120cm izkop v vezljivi zemljini/zrnati kamenini , dolžine nad 20m 
( pilotna stena C in pilotna stena D.V količini upoštevano vrtanje iz nivoja delovnega platoja. Zaradi občutljivosti terena mora biti stroj teže do 50 ton) 
V ceno zajeti tudi vse transporte in premike med piloti.
</t>
  </si>
  <si>
    <r>
      <t xml:space="preserve">Dobava in izdelava nevezane nosilne plasti 100% drobljenca 0/32 v debelini 30 cm, upoštevaj finalno izravnavo(grederiranje) in uvaljan na </t>
    </r>
    <r>
      <rPr>
        <sz val="10"/>
        <rFont val="Arial"/>
        <family val="2"/>
      </rPr>
      <t>&gt;</t>
    </r>
    <r>
      <rPr>
        <sz val="10"/>
        <rFont val="Arial CE"/>
        <charset val="238"/>
      </rPr>
      <t>100MPa</t>
    </r>
  </si>
  <si>
    <t xml:space="preserve">Tamponska priprava in izdelava  asfaltne mulde š=50cm in globine 6cm v enaki sestavi in debelini kot  cesta (AC 16 base B 50/70,A3 d=7cm)
 </t>
  </si>
  <si>
    <t>Dobava in vgraditev -pogreznjenih robnikov iz cementnega betona  s prerezom 15/25 cm</t>
  </si>
  <si>
    <t>Izdelava kanalizacije iz cevi iz umetnih snovi
(PVC cevi S8, svetlega premera fi 200mm na 10-15cm sloj betona C 16/20, za meteorno odvodnjo ceste in obsuta z 0,3m3/m1, frakcije 8-16mm)</t>
  </si>
  <si>
    <t>Izdelava kanalizacije iz cevi iz umetnih snovi
(PVC cevi S8, svetlega premera fi 250mm  na 10-15cm sloj betona C 16/20, za meteorno odvodnjo ceste in obsuta z 0,3m3/m1, frakcije 8-16mm)</t>
  </si>
  <si>
    <t>Izdelava jaška iz cementnega betona, krožnega prereza s premerom 100cm, globokega 1,5 do 2,0m,
(vgrajenega na plast betona C 16/20vgrajenega na plast betona C 16/20 z LŽ pokrovom nosilnosti 25 ton (upoštevati navezavo meteorne-drenažne kanalizacije)</t>
  </si>
  <si>
    <r>
      <t xml:space="preserve">Izdelava jaška iz cementnega betona, krožnega prereza s premerom 100cm, globokega 7m  
vgrajenega na plast betona C 16/20 z betonskim pokrovom nosilnosti 5 ton in z manjšim pokrovom fi 30cm v sredini,(upoštevati navezavo meteorne-drenažne kanalizacije),cevi jaška se naj 30cm nad koto iztoka proti zaledju navrtajo v območju drenažnega filtra, luknje fi 30mm 10kom na jašek </t>
    </r>
    <r>
      <rPr>
        <b/>
        <sz val="10"/>
        <rFont val="Arial CE"/>
        <charset val="238"/>
      </rPr>
      <t xml:space="preserve">Vtok v jašek se ne zatesni, iztok se zatesni popolonoma </t>
    </r>
  </si>
  <si>
    <t xml:space="preserve"> Izdelava  opaža za trapezni utor med fazami v prečni in vzdolžni smeri delovni stik tloris 20/30/5cm 
 </t>
  </si>
  <si>
    <t>Doplačilo za podaljšanje  armaturnih košev pilotov</t>
  </si>
  <si>
    <t xml:space="preserve">Doplačilo za podaljšanje  armaturnih košev pilotov, </t>
  </si>
  <si>
    <t>Doplačilo za zagotovitev kvalitete betona pilotov C 30/37 XA 1, XC 2, PV II</t>
  </si>
  <si>
    <t>Doplačilo za zagotovitev kvalitete betona blazine in zidov nad piloti C 30/37 XF 3, XC 2, PV II</t>
  </si>
  <si>
    <t>Izvedba kamnito betonskega zidu na eno lice iz lomljenega  kamna-zmrzlinsko odporen kamen  Razmerje kamen-beton 60%-40%(C 16/20), rege poglobljene 5cm in obdelane s cementno malto (1:3) obvezno beton sprotno ustrezno vlažiti</t>
  </si>
  <si>
    <r>
      <t>Vrtanje vrtine, dobava, vgraditev, injektiranje in prednapenjanje  injektiranje  trajnega tri vrvnega geotehničnega sidra nosilnosti 500kN skladno z zahtevami EC standardov (EN 1537), dolžine 25m, vezni del 8m, v ceni upoštevaj vrtanje fi 133mm  25m (od tega cca 15m v zaglinjenem grušču in preperine in  10m v skriljavcu,delno peščenjak  , upoštevaj vse premike vrtalne garniture in zaščitne kape iz prokroma napolnjene z mastjo.</t>
    </r>
    <r>
      <rPr>
        <sz val="10"/>
        <color rgb="FFFF0000"/>
        <rFont val="Arial CE"/>
        <charset val="238"/>
      </rPr>
      <t>Sidra se napnejo na 250kN.</t>
    </r>
    <r>
      <rPr>
        <sz val="10"/>
        <rFont val="Arial CE"/>
        <charset val="238"/>
      </rPr>
      <t xml:space="preserve">
</t>
    </r>
  </si>
  <si>
    <r>
      <t>Vrtanje vrtine dobava, vgraditev,  injektiranje in prednapenjanje    trajnega tri vrvnega geotehničnega sidra nosilnosti 500kN, skladno z zahtevami nosilnosti  EC standardov (EN 1537), dolžine 30m, vezni del 8m, v ceni upoštevaj vrtanje fi 133mm  30m (od tega cca 20m v zaglinjenem grušču in preperine in  10m v skriljavcu, delno peščenjak  , upoštevaj vse premike vrtalne garniture in zaščitne kape iz prokroma napolnjene z mastjo.</t>
    </r>
    <r>
      <rPr>
        <sz val="10"/>
        <color indexed="10"/>
        <rFont val="Arial CE"/>
        <charset val="238"/>
      </rPr>
      <t>Sidra se napnejo na 250kN.</t>
    </r>
    <r>
      <rPr>
        <sz val="10"/>
        <rFont val="Arial CE"/>
        <charset val="238"/>
      </rPr>
      <t xml:space="preserve">
</t>
    </r>
  </si>
  <si>
    <r>
      <t>Vrtanje, dobava, vgraditev iinjektiranje in prednapenjanje  trajnega štiri vrvnega geotehničnega sidra zahtevami EC standardov (EN 1537), dolžine 35m, vezni del 8m, v ceni upoštevaj vrtanje fi 133mm  35m (od tega cca 25m v zaglinjenem grušču in preperine in  10m v skriljavcu,delno peščenjak  , upoštevaj vse premike vrtalne garniture in zaščitne kape iz prokroma napolnjene z mastjo.</t>
    </r>
    <r>
      <rPr>
        <sz val="10"/>
        <color indexed="10"/>
        <rFont val="Arial CE"/>
        <charset val="238"/>
      </rPr>
      <t>Sidra se napnejo na 250kN.</t>
    </r>
    <r>
      <rPr>
        <sz val="10"/>
        <rFont val="Arial CE"/>
        <charset val="238"/>
      </rPr>
      <t xml:space="preserve">
</t>
    </r>
  </si>
  <si>
    <r>
      <t xml:space="preserve">Vrtanje vrtine, dobava, vgraditev,  injektiranje in prednapenjanje   trajnega štiri vrvnega geotehničnega sidra nosilnosti najmajn  600kN </t>
    </r>
    <r>
      <rPr>
        <sz val="10"/>
        <color rgb="FFFF0000"/>
        <rFont val="Arial CE"/>
        <charset val="238"/>
      </rPr>
      <t xml:space="preserve">(testno )  </t>
    </r>
    <r>
      <rPr>
        <sz val="10"/>
        <rFont val="Arial CE"/>
        <charset val="238"/>
      </rPr>
      <t>skladno z zahtevami  EC standardov (EN 1537), dolžine 25m, vezni del 8m, v ceni upoštevaj vrtanje fi 133mm  25m (od tega cca 15m v zaglinjenem grušču in preperine in  10m v skriljavcu,delno peščenjak  , upoštevaj vse premike vrtalne garniture in zaščitne kape iz prokroma napolnjene z mastjo.</t>
    </r>
    <r>
      <rPr>
        <sz val="10"/>
        <color indexed="10"/>
        <rFont val="Arial CE"/>
        <charset val="238"/>
      </rPr>
      <t>Sidra se napnejo na 250kN.</t>
    </r>
    <r>
      <rPr>
        <sz val="10"/>
        <rFont val="Arial CE"/>
        <charset val="238"/>
      </rPr>
      <t xml:space="preserve">
</t>
    </r>
  </si>
  <si>
    <r>
      <t xml:space="preserve">Vrtanje vrtine, dobava, vgraditev, injektiranje in prednapenjanje   trajnega štiri vrvnega geotehničnega sidra nosilnosti najmajn  600kN  </t>
    </r>
    <r>
      <rPr>
        <sz val="10"/>
        <color rgb="FFFF0000"/>
        <rFont val="Arial CE"/>
        <charset val="238"/>
      </rPr>
      <t>(testno)</t>
    </r>
    <r>
      <rPr>
        <sz val="10"/>
        <rFont val="Arial CE"/>
        <charset val="238"/>
      </rPr>
      <t xml:space="preserve">  skladno z zahtevami EC standardov (EN 1537), dolžine 30m, vezni del 8m, v ceni upoštevaj vrtanje fi 133mm  30m (od tega cca 20m v zaglinjenem grušču in preperine in  10m v skriljavcu,delno peščenjak  , upoštevaj vse premike vrtalne garniture in zaščitne kape iz prokroma napolnjene z mastjo).</t>
    </r>
    <r>
      <rPr>
        <sz val="10"/>
        <color indexed="10"/>
        <rFont val="Arial CE"/>
        <charset val="238"/>
      </rPr>
      <t>Sidra se napnejo na 250kN.</t>
    </r>
    <r>
      <rPr>
        <sz val="10"/>
        <rFont val="Arial CE"/>
        <charset val="238"/>
      </rPr>
      <t xml:space="preserve">
</t>
    </r>
  </si>
  <si>
    <r>
      <t xml:space="preserve">Vrtanje vrtine , dobava, vgraditev, injektiranje in prednapenjanje   trajnega tri vrvnega geotehničnega sidra </t>
    </r>
    <r>
      <rPr>
        <sz val="10"/>
        <color rgb="FFFF0000"/>
        <rFont val="Arial CE"/>
        <charset val="238"/>
      </rPr>
      <t>(merilno sidro)</t>
    </r>
    <r>
      <rPr>
        <sz val="10"/>
        <rFont val="Arial CE"/>
        <charset val="238"/>
      </rPr>
      <t xml:space="preserve"> skladno z zahtevami EC standardov (EN 1537), dolžine 30m, vezni del 8m, v ceni upoštevaj vrtanje fi 133mm  30m (od tega cca 20m v zaglinjenem grušču in preperine in  10m v skriljavcu,delno peščenjak  , upoštevaj vse premike vrtalne garniture in zaščitne kape iz prokroma napolnjene z mastjo.Sidra se napnejo na 250kN.
</t>
    </r>
  </si>
  <si>
    <r>
      <t xml:space="preserve">Vrtanje vrtine, dobava, vgraditev, injektiranje in prednapenjanje   trajnega štiri vrvnega geotehničnega sidra nosilnosti najmajn  600kN  </t>
    </r>
    <r>
      <rPr>
        <sz val="10"/>
        <color rgb="FFFF0000"/>
        <rFont val="Arial CE"/>
        <charset val="238"/>
      </rPr>
      <t>(testno)</t>
    </r>
    <r>
      <rPr>
        <sz val="10"/>
        <rFont val="Arial CE"/>
        <charset val="238"/>
      </rPr>
      <t xml:space="preserve">  skladno z zahtevami EC standardov (EN 1537), dolžine 35m, vezni del 8m, v ceni upoštevaj vrtanje fi 133mm  35m (od tega cca 25m v zaglinjenem grušču in preperine in  10m v skriljavcu,delno peščenjak  , upoštevaj vse premike vrtalne garniture in zaščitne kape iz prokroma napolnjene z mastjo.</t>
    </r>
    <r>
      <rPr>
        <sz val="10"/>
        <color indexed="10"/>
        <rFont val="Arial CE"/>
        <charset val="238"/>
      </rPr>
      <t>Sidra se napnejo na 250kN.</t>
    </r>
    <r>
      <rPr>
        <sz val="10"/>
        <rFont val="Arial CE"/>
        <charset val="238"/>
      </rPr>
      <t xml:space="preserve">
</t>
    </r>
  </si>
  <si>
    <r>
      <t xml:space="preserve">Vrtanje vrtine , dobava, vgraditev,  injektiranje in prednapenjanje trajnega tri vrvnega geotehničnega sidra </t>
    </r>
    <r>
      <rPr>
        <sz val="10"/>
        <color rgb="FFFF0000"/>
        <rFont val="Arial CE"/>
        <charset val="238"/>
      </rPr>
      <t>(merilno sidro)</t>
    </r>
    <r>
      <rPr>
        <sz val="10"/>
        <rFont val="Arial CE"/>
        <charset val="238"/>
      </rPr>
      <t xml:space="preserve"> skladno z zahtevami EC standardov (EN 1537), dolžine 35m, vezni del 8m, v ceni upoštevaj vrtanje fi 133mm  35m (od tega cca 25m v zaglinjenem grušču in preperine in  10m v skriljavcu,delno peščenjak  , upoštevaj vse premike vrtalne garniture in zaščitne kape iz prokroma napolnjene z mastjo.Sidra se napnejo na 250kN.
</t>
    </r>
  </si>
  <si>
    <t xml:space="preserve">Doplačilo za izvedbo preiskave štiri vrvnega testnega sidra s poročilom, pilotna stena C 2 kom, pilotna stena D 2kom. 
</t>
  </si>
  <si>
    <t xml:space="preserve">Doplačilo za popolni napenjalni preizkus pri konstrukcijskih štirvi vrvnih testnih sidrih z poročilom, pilotna stena C 2kom,  pilotna stena D 3kom 
</t>
  </si>
  <si>
    <t xml:space="preserve">Dobava in vgraditev električne merilne celice  na tri vrvno sidro
</t>
  </si>
  <si>
    <t xml:space="preserve">Dobava in vgraditev električne merilne celice, za tri vrvno sidro
</t>
  </si>
  <si>
    <t xml:space="preserve">Dobava in vgradnja nerjavečih merilnih čepov, vključno z navezavo na veljavno nivelmansko in trigonometersko mrežo
</t>
  </si>
  <si>
    <t>Dobava in vgraditev moznika na dilataciji: juvidur fi 60mm,l=750mm in vgrajena rebrasta armatura fi 36 L=1500mm</t>
  </si>
  <si>
    <t>Meritve zveznosti pilotov na steni C in  na steni D in izdelava poročila</t>
  </si>
  <si>
    <t>Razna manjša in nepredvidena dela 10% vrednosti ostalih postavk, katera se potrdijo skupaj z investitorjem, projektantom, inženirjem   (lokalna sprememba temeljenja,  dodatni stroški  prestavitve in prevezave  komunalnih vodov obračun po dejanskih stroških,  itd)</t>
  </si>
  <si>
    <r>
      <t xml:space="preserve">Dobava in postavitev rebrastih žic iz visokovrednega naravno trdega jekla B 500-B  s premerom 14 mm in večjim za srednje zahtevno ojačitev. </t>
    </r>
    <r>
      <rPr>
        <sz val="10"/>
        <color rgb="FFFF0000"/>
        <rFont val="Arial CE"/>
        <charset val="238"/>
      </rPr>
      <t>(predlam podaljšanje armaturnih košev z dvema zvaroma na palico, na  razmaku 1,5m, zvar l=50mm, a=5mm)</t>
    </r>
  </si>
  <si>
    <r>
      <t xml:space="preserve">Priprava in postavitev rebrastih žic iz visokovrednega naravnega trdnega jekla B500-B s premerom do 12mm za srednje zahtevno ojačitev </t>
    </r>
    <r>
      <rPr>
        <sz val="10"/>
        <color rgb="FFFF0000"/>
        <rFont val="Arial CE"/>
        <charset val="238"/>
      </rPr>
      <t>(predlam podaljšanje armaturnih košev z dvema zvaroma  na palico,  na razmaku 1,5m, zvar l=50mm, a=5mm)</t>
    </r>
  </si>
  <si>
    <r>
      <t xml:space="preserve">Dobava in postavitev rebrastih žic iz visokovrednega naravno trdega jekla B 500-B  s premerom 14 mm in večjim za srednje zahtevno ojačitev </t>
    </r>
    <r>
      <rPr>
        <sz val="10"/>
        <color rgb="FFFF0000"/>
        <rFont val="Arial CE"/>
        <charset val="238"/>
      </rPr>
      <t>(predlam podaljšanje armaturnih košev z dvema zvaroma na  na palico, razmak 1,5m, zvar l=50mm, a=5mm)</t>
    </r>
  </si>
  <si>
    <r>
      <t>Priprava in postavitev rebrastih žic iz visokovrednega naravnega trdnega jekla B500-B s premerom do 12mm za srednje zahtevno ojačitev.</t>
    </r>
    <r>
      <rPr>
        <sz val="10"/>
        <color rgb="FFFF0000"/>
        <rFont val="Arial CE"/>
        <charset val="238"/>
      </rPr>
      <t>(predlam podaljšanje armaturnih košev z dvema zvaroma  na palico,  na razmak 1,5m, zvar l=50mm, a=5mm)</t>
    </r>
  </si>
  <si>
    <t>14 521</t>
  </si>
  <si>
    <r>
      <t>Odstranitev cementnega betona  z vodnim curkom pod visokim pritiskom, brez odkrivanja armature, površina vertikalna ali pod nagibom do 20</t>
    </r>
    <r>
      <rPr>
        <sz val="10"/>
        <rFont val="Arial"/>
        <family val="2"/>
      </rPr>
      <t xml:space="preserve">° glede na vertikalo, posamična površina prereza nad 10m2, globina do 3mm 
</t>
    </r>
    <r>
      <rPr>
        <sz val="10"/>
        <rFont val="Arial CE"/>
        <charset val="238"/>
      </rPr>
      <t>(v območju  vseh delovnih stikov vštevši glave pilotov s 100-150 bari z namenom, da se odstrani cementno mleko, delovni stiki se naj operejo naslednji dan po razopaženju)</t>
    </r>
  </si>
  <si>
    <r>
      <t>Odstranitev cementnega betona  z vodnim curkom pod visokim pritiskom, brez odkrivanja armature, površina vertikalna ali pod nagibom do 20</t>
    </r>
    <r>
      <rPr>
        <sz val="10"/>
        <rFont val="Arial"/>
        <family val="2"/>
      </rPr>
      <t xml:space="preserve">° glede na vertikalo, posamična površina prereza nad 10m2, globina do 3mm 
</t>
    </r>
    <r>
      <rPr>
        <sz val="10"/>
        <rFont val="Arial CE"/>
        <charset val="238"/>
      </rPr>
      <t>(v območju  vseh delovnih stikov vštevši glave pilotov s 100-150 bari z namenom, da se odstrani cementno mleko,delovni stiki se naj operejo naslednji dan po razopaženju)</t>
    </r>
  </si>
  <si>
    <r>
      <rPr>
        <b/>
        <sz val="12"/>
        <rFont val="Arial CE"/>
        <charset val="238"/>
      </rPr>
      <t xml:space="preserve">T.2.1 Popis del in rekapitulacija za sanacijo plazov pod  cesto R2-403/1072 KNEŽA-PODBRDO od km 4.028,60 do km 4.205 in izvedba geotehničnih ukrepov za zmanjšanje ogroženosti naselja  v Grahovem ob Bači.
   </t>
    </r>
    <r>
      <rPr>
        <b/>
        <u/>
        <sz val="12"/>
        <rFont val="Arial CE"/>
        <charset val="238"/>
      </rPr>
      <t>INVESTICIJA MOP</t>
    </r>
    <r>
      <rPr>
        <b/>
        <sz val="12"/>
        <color indexed="10"/>
        <rFont val="Arial CE"/>
        <charset val="238"/>
      </rPr>
      <t xml:space="preserve">
</t>
    </r>
    <r>
      <rPr>
        <b/>
        <sz val="12"/>
        <rFont val="Arial CE"/>
        <charset val="238"/>
      </rPr>
      <t xml:space="preserve">Pri vseh postavkah se naj upošteva nabava, dobava, izvedba in stroški notranje kontrole kakovosti.    </t>
    </r>
    <r>
      <rPr>
        <b/>
        <sz val="12"/>
        <color indexed="10"/>
        <rFont val="Arial CE"/>
        <charset val="238"/>
      </rPr>
      <t xml:space="preserve">                                  </t>
    </r>
  </si>
  <si>
    <r>
      <rPr>
        <b/>
        <sz val="12"/>
        <rFont val="Arial CE"/>
        <charset val="238"/>
      </rPr>
      <t xml:space="preserve">T.2.1 Popis del in rekapitulacija za sanacijo plazov na cesti  R2-403/1072 KNEŽA-PODBRDO od km 4.028,60 do km 4.205 in izvedba geotehničnih ukrepov za zmanjšanje ogroženosti naselja  v Grahovem ob Bači.
 </t>
    </r>
    <r>
      <rPr>
        <b/>
        <u/>
        <sz val="12"/>
        <rFont val="Arial CE"/>
        <charset val="238"/>
      </rPr>
      <t>INVESTICIJA DRSI -2 FAZA</t>
    </r>
    <r>
      <rPr>
        <b/>
        <sz val="12"/>
        <color indexed="10"/>
        <rFont val="Arial CE"/>
        <charset val="238"/>
      </rPr>
      <t xml:space="preserve">
</t>
    </r>
    <r>
      <rPr>
        <b/>
        <sz val="12"/>
        <rFont val="Arial CE"/>
        <charset val="238"/>
      </rPr>
      <t xml:space="preserve">Pri vseh postavkah se naj upošteva nabava, dobava, izvedba in stroške notranje kontrole kakovosti.    </t>
    </r>
    <r>
      <rPr>
        <b/>
        <sz val="12"/>
        <color indexed="10"/>
        <rFont val="Arial CE"/>
        <charset val="238"/>
      </rPr>
      <t xml:space="preserve">                                  </t>
    </r>
  </si>
  <si>
    <r>
      <t xml:space="preserve">Izdelava uvrtanih kolov iz ojačanega cementnega betona  sistema Benotto, premera 120cm izkop v vezljivi zemljini/zrnati kamenini , dolžine do 10m
( </t>
    </r>
    <r>
      <rPr>
        <b/>
        <sz val="10"/>
        <rFont val="Arial CE"/>
        <charset val="238"/>
      </rPr>
      <t>pilotna stena A</t>
    </r>
    <r>
      <rPr>
        <sz val="10"/>
        <rFont val="Arial CE"/>
        <charset val="238"/>
      </rPr>
      <t xml:space="preserve"> </t>
    </r>
    <r>
      <rPr>
        <sz val="10"/>
        <color indexed="10"/>
        <rFont val="Arial CE"/>
        <charset val="238"/>
      </rPr>
      <t xml:space="preserve">OS A, OS B   </t>
    </r>
    <r>
      <rPr>
        <sz val="10"/>
        <rFont val="Arial CE"/>
        <charset val="238"/>
      </rPr>
      <t>(6kom P3-P8+9 kom  P34-P42) . V količini upoštevano vrtanje iz nivoja delovnega platoja. Zaradi občutljivosti terena mora biti stroj teže do 50 ton</t>
    </r>
    <r>
      <rPr>
        <i/>
        <sz val="10"/>
        <rFont val="Arial CE"/>
        <charset val="238"/>
      </rPr>
      <t xml:space="preserve"> 
V ceno zajeti tudi vse transporte vrtalne garniture in premike med piloti, odvoz izkopanega materiala na deponijo in jalovo vrtanje za izvedbo pilotov.
</t>
    </r>
  </si>
  <si>
    <r>
      <t xml:space="preserve">Izdelava uvrtanih kolov iz ojačanega cementnega betona  sistema Benotto, premera 120cm izkop v vezljivi zemljini/zrnati kamenini , dolžine 10m do 20m
( </t>
    </r>
    <r>
      <rPr>
        <b/>
        <sz val="10"/>
        <rFont val="Arial CE"/>
        <charset val="238"/>
      </rPr>
      <t>pilotna stena A</t>
    </r>
    <r>
      <rPr>
        <sz val="10"/>
        <rFont val="Arial CE"/>
        <charset val="238"/>
      </rPr>
      <t xml:space="preserve"> </t>
    </r>
    <r>
      <rPr>
        <b/>
        <sz val="10"/>
        <rFont val="Arial CE"/>
        <charset val="238"/>
      </rPr>
      <t>in pilotna stena B.</t>
    </r>
    <r>
      <rPr>
        <sz val="10"/>
        <rFont val="Arial CE"/>
        <charset val="238"/>
      </rPr>
      <t xml:space="preserve"> V količini upoštevano vrtanje iz nivoja delovnega platoja. Zaradi občutljivosti terena mora biti stroj teže do 50 ton</t>
    </r>
    <r>
      <rPr>
        <i/>
        <sz val="10"/>
        <rFont val="Arial CE"/>
        <charset val="238"/>
      </rPr>
      <t xml:space="preserve"> 
V ceno zajeti tudi vse transporte vrtalne garniture in premike med piloti, odvoz izkopanega materiala na deponijo in jalovo vrtanje za izvedbo pilotov.</t>
    </r>
  </si>
  <si>
    <r>
      <t xml:space="preserve">Izdelava uvrtanih kolov iz ojačanega cementnega betona  sistema Benotto, premera 120cm izkop v vezljivi zemljini/zrnati kamenini , dolžine nad 20m 
( </t>
    </r>
    <r>
      <rPr>
        <b/>
        <sz val="10"/>
        <rFont val="Arial CE"/>
        <charset val="238"/>
      </rPr>
      <t>pilotna stena A in pilotna stena B.</t>
    </r>
    <r>
      <rPr>
        <sz val="10"/>
        <rFont val="Arial CE"/>
        <charset val="238"/>
      </rPr>
      <t>V količini upoštevano vrtanje iz nivoja delovnega platoja. Zaradi občutljivosti terena mora biti stroj teže do 50 ton</t>
    </r>
    <r>
      <rPr>
        <i/>
        <sz val="10"/>
        <rFont val="Arial CE"/>
        <charset val="238"/>
      </rPr>
      <t xml:space="preserve"> 
V ceno zajeti tudi vse transporte vrtalne garniture in premike med piloti, odvoz izkopanega materiala na deponijo in jalovo vrtanje za izvedbo pilotov.</t>
    </r>
  </si>
  <si>
    <r>
      <t xml:space="preserve">Doplačilo dodatne injektirne cevi za poinjektiranje po obodu veznega dela sidra, (cev mora imeti  v območju veznega dela odprtine-luknjice  fi 2-3mm na rastru 50-60mm, v fazi vgradnje osnovnega sidra morajo biti  odprtine za tesnjene z gumijastimi čepki, katere bo poinjektiranje z 8-10 bari izrinilo)  v območju veznega dela se bo s tem povečala presek veznega dela in s tem trenjska sila, </t>
    </r>
    <r>
      <rPr>
        <b/>
        <sz val="10"/>
        <rFont val="Arial CE"/>
        <charset val="238"/>
      </rPr>
      <t>izvedbo je potrebno preveriti pri dobavitelju sider</t>
    </r>
    <r>
      <rPr>
        <sz val="10"/>
        <rFont val="Arial CE"/>
        <charset val="238"/>
      </rPr>
      <t xml:space="preserve">.) 
</t>
    </r>
  </si>
  <si>
    <t xml:space="preserve">Dobava in vgradnja inklinometerske cevi pritrjene na armaturo pilota skupaj z zaščitno kapo v pilotu  C P10 in v pilotu stene D P14 in nulta meritev, skupna dolžina 35m
</t>
  </si>
  <si>
    <r>
      <t>Vrtanje vrtine , dobava, vgraditev,  injektiranje in prednapenjanje   trajnega tri vrvnega geotehničnega sidra nosilnosti 500kN skladno z zahtevami EC standardov (EN 1537), dolžine 20m, vezni del 8m, v ceni upoštevaj vrtanje fi 133mm  20m (od tega cca 12m v zaglinjenem grušču in preperine in  10m v skriljavcu,delno peščenjak  , upoštevaj vse premike vrtalne garniture in zaščitne kape iz prokroma napolnjene z mastjo.</t>
    </r>
    <r>
      <rPr>
        <sz val="10"/>
        <color indexed="10"/>
        <rFont val="Arial CE"/>
        <charset val="238"/>
      </rPr>
      <t>Sidra se napnejo na 250kN.</t>
    </r>
    <r>
      <rPr>
        <sz val="10"/>
        <rFont val="Arial CE"/>
        <charset val="238"/>
      </rPr>
      <t xml:space="preserve">
V ceni upoštevati 10% večjo porabo mase za injektiranje.</t>
    </r>
  </si>
  <si>
    <r>
      <t>Vrtanje vrtine , dobava, vgraditev,  injektiranje in prednapenjanje   trajnega tri vrvnega geotehničnega sidra nosilnosti 500kN skladno z zahtevami EC standardov (EN 1537), dolžine 25m, vezni del 8m, v ceni upoštevaj vrtanje fi 133mm  25m (od tega cca 15m v zaglinjenem grušču in preperine in  10m v skriljavcu,delno peščenjak  , upoštevaj vse premike vrtalne garniture in zaščitne kape iz prokroma napolnjene z mastjo.</t>
    </r>
    <r>
      <rPr>
        <sz val="10"/>
        <color indexed="10"/>
        <rFont val="Arial CE"/>
        <charset val="238"/>
      </rPr>
      <t>Sidra se napnejo na 250kN.</t>
    </r>
    <r>
      <rPr>
        <sz val="10"/>
        <rFont val="Arial CE"/>
        <charset val="238"/>
      </rPr>
      <t xml:space="preserve">
V ceni upoštevati 10% večjo porabo mase za injektiranje.</t>
    </r>
  </si>
  <si>
    <r>
      <t>Vrtanje vrtine , dobava, vgraditev, injektiranje in prednapenjanje   trajnega tri vrvnega geotehničnega sidra nosilnosti 500kN, skladno z zahtevami nosilnosti  EC standardov (EN 1537), dolžine 30m, vezni del 8m, v ceni upoštevaj vrtanje fi 133mm  30m (od tega cca 20m v zaglinjenem grušču in preperine in  10m v skriljavcu, delno peščenjak  , upoštevaj vse premike vrtalne garniture in zaščitne kape iz prokroma napolnjene z mastjo.</t>
    </r>
    <r>
      <rPr>
        <sz val="10"/>
        <color indexed="10"/>
        <rFont val="Arial CE"/>
        <charset val="238"/>
      </rPr>
      <t>Sidra se napnejo na 250kN.</t>
    </r>
    <r>
      <rPr>
        <sz val="10"/>
        <rFont val="Arial CE"/>
        <charset val="238"/>
      </rPr>
      <t xml:space="preserve">
V ceni upoštevati 10% večjo porabo mase za injektiranje.</t>
    </r>
  </si>
  <si>
    <r>
      <t>Vrtanje, dobava, vgraditev injektiranje in prednapenjanje  trajnega štiri vrvnega geotehničnega sidra nosilnosti  500kN skladno zahtevami EC standardov (EN 1537), dolžine 35m, vezni del 8m, v ceni upoštevaj vrtanje fi 133mm  35m (od tega cca 25m v zaglinjenem grušču in preperine in  10m v skriljavcu,delno peščenjak  , upoštevaj vse premike vrtalne garniture in zaščitne kape iz prokroma napolnjene z mastjo.</t>
    </r>
    <r>
      <rPr>
        <sz val="10"/>
        <color indexed="10"/>
        <rFont val="Arial CE"/>
        <charset val="238"/>
      </rPr>
      <t>Sidra se napnejo na 250kN.</t>
    </r>
    <r>
      <rPr>
        <sz val="10"/>
        <rFont val="Arial CE"/>
        <charset val="238"/>
      </rPr>
      <t xml:space="preserve">
V ceni upoštevati 10% večjo porabo mase za injektiranje.</t>
    </r>
  </si>
  <si>
    <r>
      <t>Vrtanje vrtine, dobava, vgraditev,  prednapenjanje in injektiranje  trajnega  štiri  vrvnega geotehničnega sidra nosilnosti 600kN (</t>
    </r>
    <r>
      <rPr>
        <sz val="10"/>
        <color rgb="FFFF0000"/>
        <rFont val="Arial CE"/>
        <charset val="238"/>
      </rPr>
      <t>testno sidro)</t>
    </r>
    <r>
      <rPr>
        <sz val="10"/>
        <rFont val="Arial CE"/>
        <charset val="238"/>
      </rPr>
      <t xml:space="preserve"> skladno z zahtevami EC standardov (EN 1537), dolžine 20m, vezni del 8m, v ceni upoštevaj vrtanje fi 133mm  20m (od tega cca 10m v zaglinjenem grušču in preperine in  10m v skriljavcu,delno peščenjak  , upoštevaj vse premike vrtalne garniture in zaščitne kape iz prokroma napolnjene z mastjo.</t>
    </r>
    <r>
      <rPr>
        <sz val="10"/>
        <color indexed="10"/>
        <rFont val="Arial CE"/>
        <charset val="238"/>
      </rPr>
      <t>Sidra se napnejo na 250kN.</t>
    </r>
    <r>
      <rPr>
        <sz val="10"/>
        <rFont val="Arial CE"/>
        <charset val="238"/>
      </rPr>
      <t xml:space="preserve">
V ceni upoštevati 10% večjo porabo mase za injektiranje.</t>
    </r>
  </si>
  <si>
    <r>
      <t xml:space="preserve">Vrtanje vrtine, dobava, vgraditev,  prednapenjanje in injektiranje   trajnega štiri vrvnega geotehničnega sidra nosilnosti najmajn  600kN </t>
    </r>
    <r>
      <rPr>
        <sz val="10"/>
        <color rgb="FFFF0000"/>
        <rFont val="Arial CE"/>
        <charset val="238"/>
      </rPr>
      <t xml:space="preserve">(testno )  </t>
    </r>
    <r>
      <rPr>
        <sz val="10"/>
        <rFont val="Arial CE"/>
        <charset val="238"/>
      </rPr>
      <t>skladno z zahtevami  EC standardov (EN 1537), dolžine 25m, vezni del 8m, v ceni upoštevaj vrtanje fi 133mm  25m (od tega cca 15m v zaglinjenem grušču in preperine in  10m v skriljavcu,delno peščenjak  , upoštevaj vse premike vrtalne garniture in zaščitne kape iz prokroma napolnjene z mastjo.</t>
    </r>
    <r>
      <rPr>
        <sz val="10"/>
        <color indexed="10"/>
        <rFont val="Arial CE"/>
        <charset val="238"/>
      </rPr>
      <t>Sidra se napnejo na 250kN.</t>
    </r>
    <r>
      <rPr>
        <sz val="10"/>
        <rFont val="Arial CE"/>
        <charset val="238"/>
      </rPr>
      <t xml:space="preserve">
V ceni upoštevati 10% večjo porabo mase za injektiranje.</t>
    </r>
  </si>
  <si>
    <r>
      <t xml:space="preserve">Vrtanje vrtine, dobava, vgraditev,  injektiranje in prednapenjanje   trajnega štiri vrvnega geotehničnega sidra nosilnosti najmajn  600kN  </t>
    </r>
    <r>
      <rPr>
        <sz val="10"/>
        <color rgb="FFFF0000"/>
        <rFont val="Arial CE"/>
        <charset val="238"/>
      </rPr>
      <t>(testno)</t>
    </r>
    <r>
      <rPr>
        <sz val="10"/>
        <rFont val="Arial CE"/>
        <charset val="238"/>
      </rPr>
      <t xml:space="preserve">  skladno z zahtevami EC standardov (EN 1537), dolžine 35m, vezni del 8m, v ceni upoštevaj vrtanje fi 133mm  35m (od tega cca 25m v zaglinjenem grušču in preperine in  10m v skriljavcu,delno peščenjak  , upoštevaj vse premike vrtalne garniture in zaščitne kape iz prokroma napolnjene z mastjo.</t>
    </r>
    <r>
      <rPr>
        <sz val="10"/>
        <color indexed="10"/>
        <rFont val="Arial CE"/>
        <charset val="238"/>
      </rPr>
      <t>Sidra se napnejo na 250kN.</t>
    </r>
    <r>
      <rPr>
        <sz val="10"/>
        <rFont val="Arial CE"/>
        <charset val="238"/>
      </rPr>
      <t xml:space="preserve">
V ceni upoštevati 10% večjo porabo mase za injektiranje.</t>
    </r>
  </si>
  <si>
    <r>
      <t xml:space="preserve">Vrtanje vrtine , dobava, vgraditev, injektiranje in prednapenjanje  trajnega tri vrvnega geotehničnega sidra </t>
    </r>
    <r>
      <rPr>
        <sz val="10"/>
        <color rgb="FFFF0000"/>
        <rFont val="Arial CE"/>
        <charset val="238"/>
      </rPr>
      <t xml:space="preserve">(merilno sidro) </t>
    </r>
    <r>
      <rPr>
        <sz val="10"/>
        <rFont val="Arial CE"/>
        <charset val="238"/>
      </rPr>
      <t>skladno z zahtevami EC standardov (EN 1537), dolžine 25m, vezni del 8m, v ceni upoštevaj vrtanje fi 133mm  25m (od tega cca 15m v zaglinjenem grušču in preperine in  10m v skriljavcu,delno peščenjak  , upoštevaj vse premike vrtalne garniture in zaščitne kape iz prokroma napolnjene z mastjo.</t>
    </r>
    <r>
      <rPr>
        <sz val="10"/>
        <color indexed="10"/>
        <rFont val="Arial CE"/>
        <charset val="238"/>
      </rPr>
      <t>Sidra se napnejo na 250kN.</t>
    </r>
    <r>
      <rPr>
        <sz val="10"/>
        <rFont val="Arial CE"/>
        <charset val="238"/>
      </rPr>
      <t xml:space="preserve">
V ceni upoštevati 10% večjo porabo mase za injektiranje.</t>
    </r>
  </si>
  <si>
    <r>
      <t xml:space="preserve">Vrtanje vrtine, dobava, vgraditev, injektiranje in prednapenjanje   trajnega tri vrvnega geotehničnega sidra </t>
    </r>
    <r>
      <rPr>
        <sz val="10"/>
        <color rgb="FFFF0000"/>
        <rFont val="Arial CE"/>
        <charset val="238"/>
      </rPr>
      <t xml:space="preserve"> (merilno sidro)</t>
    </r>
    <r>
      <rPr>
        <sz val="10"/>
        <rFont val="Arial CE"/>
        <charset val="238"/>
      </rPr>
      <t xml:space="preserve">  skladno z zahtevami EC standardov (EN 1537), dolžine 35m, vezni del 8m, v ceni upoštevaj vrtanje fi 133mm  35m ,od tega cca 25m v zaglinjenem grušču in preperine in  10m v skriljavcu,delno peščenjak, upoštevaj vse premike vrtalne garniture in zaščitne kape iz prokroma napolnjene z mastjo.</t>
    </r>
    <r>
      <rPr>
        <sz val="10"/>
        <color indexed="10"/>
        <rFont val="Arial CE"/>
        <charset val="238"/>
      </rPr>
      <t>Sidra se napnejo na 250kN.</t>
    </r>
    <r>
      <rPr>
        <sz val="10"/>
        <rFont val="Arial CE"/>
        <charset val="238"/>
      </rPr>
      <t xml:space="preserve">
V ceni upoštevati 10% večjo porabo mase za injektiranje.</t>
    </r>
  </si>
  <si>
    <t>Izdelava jaška iz cementnega betona, krožnega prereza s premerom 50 cm, globokega do 1,0 m (vgrajenega na 15 cm sloj betona C25/30, skupaj z navezavo cevi, z AB prstanom in LŽ rešetko nosilnosti 40 ton)</t>
  </si>
  <si>
    <r>
      <t xml:space="preserve">Posek in odstranitev drevesa z debli premera do </t>
    </r>
    <r>
      <rPr>
        <sz val="10"/>
        <color rgb="FF00B050"/>
        <rFont val="Arial CE"/>
        <charset val="238"/>
      </rPr>
      <t>31-50cm</t>
    </r>
    <r>
      <rPr>
        <sz val="10"/>
        <rFont val="Arial CE"/>
        <charset val="238"/>
      </rPr>
      <t xml:space="preserve">, ter odstranitev  vej </t>
    </r>
  </si>
  <si>
    <r>
      <t xml:space="preserve">Izdelava jaška iz cementnega betona, krožnega prereza s premerom 80cm, globokega 1,5 do </t>
    </r>
    <r>
      <rPr>
        <sz val="10"/>
        <color theme="6" tint="-0.499984740745262"/>
        <rFont val="Arial CE"/>
        <charset val="238"/>
      </rPr>
      <t>2,0m</t>
    </r>
    <r>
      <rPr>
        <sz val="10"/>
        <rFont val="Arial CE"/>
        <charset val="238"/>
      </rPr>
      <t xml:space="preserve"> 
(vgrajenega na plast betona C 25/30 skupaj z navezavo cevi, z AB prstanom in LŽ pokrovom nosilnosti 40 ton) .</t>
    </r>
  </si>
  <si>
    <t xml:space="preserve">REKAPITULACIJA
</t>
  </si>
  <si>
    <t>Splošno</t>
  </si>
  <si>
    <t>- velja za vsa pogodbena dela</t>
  </si>
  <si>
    <t>Dela je potrebno izvajati po projektni dokumentaciji, v skladu z veljavnimi tehničnimi predpisi, normativi in standardi ob upoštevanju zahtev iz varstva pri delu. V enotnih cenah morajo biti zajeti vsi stroški po Splošnih tehničnih pogojih. Cena v posameznih postavkah del zajema nabavo in dostavo materiala potrebnega za izvedbo, vgradnjo materiala z vsemi potrebnimi deli in pripomočki, stroške začasnih in stalnih deponij, pri odstranitvi gradbenih odpadkov pa je vključeno nakladanje, odvoz, predaja in takse zbiralcu gradbenih odpadkov oz. izvajalcu obdelave gradbenih odpadkov. Izdelavo elaborata za preprečevanje in zmajševanje emisije delcev iz gradbišča skladno z Uredbo o preprečevanju in zmanjševanju emisije delcev iz gradbišč (Uradni list RS, št. 21/11). Predmet javnega naročanja je okoljsko manj obremenjujoča gradnja in je potrebno upoštevati okoljske vidike in cilje zelenega javnega naročanja iz Uredbe o zelenem javnem naročanju (Ur. l. RS, št. 51/17 in 64/19). Ponudnik mora v enotnih cenah zajeti vse stroške izdelave in/ali dopolnitve elaborata za pridobitev cestne zapore, izdelave BCP-jev in ostalih s pogodbo določenih obveznostih, ki niso zajete v posameznih postavkah.</t>
  </si>
  <si>
    <t>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vodje gradnje, podroben terminski plan izvedbe del, skupni dogovor o zagotavljanju varnosti in zdravja pri delu).</t>
  </si>
  <si>
    <t>Objekt:</t>
  </si>
  <si>
    <t>Sanacija plazov »Grahovo - II. faza« na cesti R2-403/1072 Kneža-Podbrdo 
od km 4,045 do km 4,215</t>
  </si>
  <si>
    <t xml:space="preserve">43 825
N </t>
  </si>
  <si>
    <r>
      <t xml:space="preserve">Dobava in vgradnja Hauraton LŽ rešetke širine 30cm (L=5m+5m+5m), nosilnosti 40ton skupaj z AB koritom iz mešanice ojačanega cementnega betona  C 30/37 PV II, XC 4,XF 4,XD 3,
opaž </t>
    </r>
    <r>
      <rPr>
        <sz val="10"/>
        <color rgb="FF00B050"/>
        <rFont val="Arial CE"/>
        <charset val="238"/>
      </rPr>
      <t>1m2</t>
    </r>
    <r>
      <rPr>
        <sz val="10"/>
        <rFont val="Arial CE"/>
        <charset val="238"/>
      </rPr>
      <t>/m1, armatura 25kg/m1 in beton d=20cm 0,25m3/m1</t>
    </r>
  </si>
  <si>
    <t>Dobava in vgradnja  dveh Hauraton LŽ rešetk širine 40cm (L=13+16m ), nosilnosti 40ton skupaj z AB koritom iz mešanice ojačanega cementnega betona  C 30/37 PV II, XC 4,XF 4,XD 3, 
opaž 1m2/m1, armatura 25kg/m1 in beton d=20cm 0,25m3/m1</t>
  </si>
  <si>
    <t>Izdelava projekta izvedenih del (PID) v štirih tiskanih izvodih in aktivni elektronski verziji</t>
  </si>
  <si>
    <t>Projekt PID</t>
  </si>
  <si>
    <t>ura</t>
  </si>
  <si>
    <r>
      <t>Nadzor nad izvedbo elektro del</t>
    </r>
    <r>
      <rPr>
        <i/>
        <sz val="10"/>
        <color rgb="FF00B050"/>
        <rFont val="Arial"/>
        <family val="2"/>
        <charset val="238"/>
      </rPr>
      <t xml:space="preserve"> s strani upravljavca </t>
    </r>
  </si>
  <si>
    <t>Izdelava PID dokumentacije; Izdelava projekta izvedenih del (PID) v štirih tiskanih izvodih in aktivni elektronski verziji</t>
  </si>
  <si>
    <t xml:space="preserve">Nepredvidena dela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</si>
</sst>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quot;SIT&quot;_-;\-* #,##0.00\ &quot;SIT&quot;_-;_-* &quot;-&quot;??\ &quot;SIT&quot;_-;_-@_-"/>
    <numFmt numFmtId="165" formatCode="#,##0.00\ &quot;SIT&quot;"/>
    <numFmt numFmtId="166" formatCode="0.0"/>
    <numFmt numFmtId="167" formatCode="#,##0.00\ [$€-1]"/>
    <numFmt numFmtId="168" formatCode="[$€-2]\ #,##0.00"/>
    <numFmt numFmtId="170" formatCode="#,##0.00\ &quot;€&quot;"/>
  </numFmts>
  <fonts count="51" x14ac:knownFonts="1">
    <font>
      <sz val="10"/>
      <name val="Arial CE"/>
      <charset val="238"/>
    </font>
    <font>
      <sz val="10"/>
      <name val="Arial CE"/>
      <charset val="238"/>
    </font>
    <font>
      <b/>
      <sz val="10"/>
      <name val="Arial CE"/>
      <family val="2"/>
      <charset val="238"/>
    </font>
    <font>
      <vertAlign val="superscript"/>
      <sz val="10"/>
      <name val="Arial CE"/>
      <family val="2"/>
      <charset val="238"/>
    </font>
    <font>
      <sz val="12"/>
      <name val="Arial CE"/>
      <family val="2"/>
      <charset val="238"/>
    </font>
    <font>
      <b/>
      <sz val="12"/>
      <name val="Arial CE"/>
      <family val="2"/>
      <charset val="238"/>
    </font>
    <font>
      <sz val="10"/>
      <name val="Arial CE"/>
      <family val="2"/>
      <charset val="238"/>
    </font>
    <font>
      <u/>
      <sz val="10"/>
      <name val="Arial CE"/>
      <family val="2"/>
      <charset val="238"/>
    </font>
    <font>
      <b/>
      <sz val="10"/>
      <color indexed="12"/>
      <name val="Arial CE"/>
      <family val="2"/>
      <charset val="238"/>
    </font>
    <font>
      <b/>
      <sz val="8"/>
      <name val="Arial CE"/>
      <family val="2"/>
      <charset val="238"/>
    </font>
    <font>
      <sz val="8"/>
      <name val="Arial CE"/>
      <family val="2"/>
      <charset val="238"/>
    </font>
    <font>
      <sz val="10"/>
      <color indexed="10"/>
      <name val="Arial CE"/>
      <charset val="238"/>
    </font>
    <font>
      <i/>
      <sz val="10"/>
      <name val="Arial CE"/>
      <charset val="238"/>
    </font>
    <font>
      <b/>
      <sz val="10"/>
      <name val="Arial CE"/>
      <charset val="238"/>
    </font>
    <font>
      <b/>
      <sz val="12"/>
      <name val="Arial CE"/>
      <charset val="238"/>
    </font>
    <font>
      <sz val="10"/>
      <name val="Calibri"/>
      <family val="2"/>
    </font>
    <font>
      <sz val="19.100000000000001"/>
      <name val="Arial CE"/>
      <charset val="238"/>
    </font>
    <font>
      <sz val="10"/>
      <name val="Arial"/>
      <family val="2"/>
    </font>
    <font>
      <sz val="8"/>
      <name val="Arial CE"/>
      <charset val="238"/>
    </font>
    <font>
      <b/>
      <sz val="12"/>
      <color indexed="10"/>
      <name val="Arial CE"/>
      <charset val="238"/>
    </font>
    <font>
      <u/>
      <sz val="10"/>
      <name val="Arial CE"/>
      <charset val="238"/>
    </font>
    <font>
      <b/>
      <u/>
      <sz val="12"/>
      <name val="Arial CE"/>
      <charset val="238"/>
    </font>
    <font>
      <b/>
      <sz val="10"/>
      <color rgb="FFFF0000"/>
      <name val="Arial CE"/>
      <family val="2"/>
      <charset val="238"/>
    </font>
    <font>
      <sz val="10"/>
      <color rgb="FFFF0000"/>
      <name val="Arial CE"/>
      <family val="2"/>
      <charset val="238"/>
    </font>
    <font>
      <sz val="8"/>
      <color rgb="FFFF0000"/>
      <name val="Arial CE"/>
      <family val="2"/>
      <charset val="238"/>
    </font>
    <font>
      <b/>
      <sz val="12"/>
      <color rgb="FFFF0000"/>
      <name val="Arial CE"/>
      <charset val="238"/>
    </font>
    <font>
      <sz val="9"/>
      <name val="Arial CE"/>
      <charset val="238"/>
    </font>
    <font>
      <i/>
      <sz val="10"/>
      <name val="Arial"/>
      <family val="2"/>
      <charset val="238"/>
    </font>
    <font>
      <b/>
      <i/>
      <sz val="10"/>
      <name val="Arial"/>
      <family val="2"/>
      <charset val="238"/>
    </font>
    <font>
      <sz val="10"/>
      <name val="Arial"/>
      <family val="2"/>
      <charset val="238"/>
    </font>
    <font>
      <b/>
      <sz val="14"/>
      <name val="Arial CE"/>
      <family val="2"/>
      <charset val="238"/>
    </font>
    <font>
      <b/>
      <sz val="16"/>
      <name val="Arial CE"/>
      <family val="2"/>
      <charset val="238"/>
    </font>
    <font>
      <b/>
      <sz val="11"/>
      <name val="Arial CE"/>
      <family val="2"/>
      <charset val="238"/>
    </font>
    <font>
      <u/>
      <sz val="9"/>
      <name val="Arial CE"/>
      <charset val="238"/>
    </font>
    <font>
      <b/>
      <u/>
      <sz val="9"/>
      <name val="Arial CE"/>
      <charset val="238"/>
    </font>
    <font>
      <b/>
      <sz val="9"/>
      <name val="Arial CE"/>
      <charset val="238"/>
    </font>
    <font>
      <sz val="10"/>
      <color rgb="FFFF0000"/>
      <name val="Arial CE"/>
      <charset val="238"/>
    </font>
    <font>
      <sz val="11"/>
      <name val="Arial CE"/>
      <charset val="238"/>
    </font>
    <font>
      <b/>
      <sz val="8"/>
      <name val="Arial CE"/>
      <charset val="238"/>
    </font>
    <font>
      <vertAlign val="superscript"/>
      <sz val="10"/>
      <name val="Arial CE"/>
      <charset val="238"/>
    </font>
    <font>
      <vertAlign val="superscript"/>
      <sz val="9"/>
      <name val="Arial CE"/>
      <charset val="238"/>
    </font>
    <font>
      <vertAlign val="superscript"/>
      <sz val="11"/>
      <name val="Arial CE"/>
      <charset val="238"/>
    </font>
    <font>
      <sz val="10"/>
      <color rgb="FF00B050"/>
      <name val="Arial CE"/>
      <charset val="238"/>
    </font>
    <font>
      <sz val="10"/>
      <color theme="6" tint="-0.499984740745262"/>
      <name val="Arial CE"/>
      <charset val="238"/>
    </font>
    <font>
      <b/>
      <sz val="12"/>
      <name val="Arial"/>
      <family val="2"/>
      <charset val="238"/>
    </font>
    <font>
      <b/>
      <sz val="11"/>
      <name val="Arial"/>
      <family val="2"/>
      <charset val="238"/>
    </font>
    <font>
      <sz val="11"/>
      <color indexed="8"/>
      <name val="Times New Roman"/>
      <family val="2"/>
      <charset val="238"/>
    </font>
    <font>
      <b/>
      <i/>
      <sz val="11"/>
      <color theme="1"/>
      <name val="Times New Roman"/>
      <family val="1"/>
      <charset val="238"/>
    </font>
    <font>
      <sz val="12"/>
      <name val="Times New Roman"/>
      <family val="1"/>
      <charset val="238"/>
    </font>
    <font>
      <u/>
      <sz val="10"/>
      <name val="Arial"/>
      <family val="2"/>
      <charset val="238"/>
    </font>
    <font>
      <i/>
      <sz val="10"/>
      <color rgb="FF00B050"/>
      <name val="Arial"/>
      <family val="2"/>
      <charset val="238"/>
    </font>
  </fonts>
  <fills count="7">
    <fill>
      <patternFill patternType="none"/>
    </fill>
    <fill>
      <patternFill patternType="gray125"/>
    </fill>
    <fill>
      <patternFill patternType="solid">
        <fgColor indexed="15"/>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s>
  <borders count="22">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0" fontId="29" fillId="0" borderId="0"/>
    <xf numFmtId="0" fontId="46" fillId="0" borderId="0"/>
  </cellStyleXfs>
  <cellXfs count="421">
    <xf numFmtId="0" fontId="0" fillId="0" borderId="0" xfId="0"/>
    <xf numFmtId="165" fontId="0" fillId="0" borderId="0" xfId="0" applyNumberFormat="1"/>
    <xf numFmtId="0" fontId="2" fillId="0" borderId="0" xfId="0" applyFont="1"/>
    <xf numFmtId="0" fontId="0" fillId="0" borderId="0" xfId="0" applyAlignment="1">
      <alignment horizontal="left" vertical="top"/>
    </xf>
    <xf numFmtId="165" fontId="0" fillId="0" borderId="0" xfId="0" applyNumberFormat="1" applyAlignment="1">
      <alignment horizontal="left" vertical="top"/>
    </xf>
    <xf numFmtId="165" fontId="2" fillId="0" borderId="0" xfId="0" applyNumberFormat="1" applyFont="1"/>
    <xf numFmtId="0" fontId="0" fillId="0" borderId="1" xfId="0" applyBorder="1"/>
    <xf numFmtId="0" fontId="0" fillId="0" borderId="0" xfId="0" applyAlignment="1">
      <alignment vertical="top" wrapText="1"/>
    </xf>
    <xf numFmtId="165" fontId="0" fillId="0" borderId="0" xfId="0" applyNumberFormat="1" applyAlignment="1">
      <alignment vertical="top" wrapText="1"/>
    </xf>
    <xf numFmtId="0" fontId="4" fillId="0" borderId="0" xfId="0" applyFont="1"/>
    <xf numFmtId="0" fontId="2" fillId="0" borderId="0" xfId="0" applyFont="1" applyProtection="1">
      <protection locked="0"/>
    </xf>
    <xf numFmtId="0" fontId="2"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justify" vertical="top" wrapText="1"/>
      <protection locked="0"/>
    </xf>
    <xf numFmtId="0" fontId="0" fillId="0" borderId="0" xfId="0" applyAlignment="1" applyProtection="1">
      <alignment horizontal="left" wrapText="1"/>
      <protection locked="0"/>
    </xf>
    <xf numFmtId="2" fontId="0" fillId="0" borderId="0" xfId="0" applyNumberFormat="1" applyAlignment="1" applyProtection="1">
      <alignment horizontal="left" wrapText="1" indent="15"/>
      <protection locked="0"/>
    </xf>
    <xf numFmtId="0" fontId="0" fillId="0" borderId="0" xfId="0" applyAlignment="1" applyProtection="1">
      <alignment horizontal="left" vertical="top"/>
      <protection locked="0"/>
    </xf>
    <xf numFmtId="2" fontId="0" fillId="0" borderId="0" xfId="0" applyNumberFormat="1" applyAlignment="1" applyProtection="1">
      <alignment wrapText="1"/>
      <protection locked="0"/>
    </xf>
    <xf numFmtId="0" fontId="0" fillId="0" borderId="0" xfId="0" applyAlignment="1" applyProtection="1">
      <alignment vertical="top" wrapText="1"/>
      <protection locked="0"/>
    </xf>
    <xf numFmtId="1" fontId="0" fillId="0" borderId="0" xfId="0" applyNumberFormat="1" applyAlignment="1" applyProtection="1">
      <alignment wrapText="1"/>
      <protection locked="0"/>
    </xf>
    <xf numFmtId="0" fontId="0" fillId="0" borderId="0" xfId="0" applyAlignment="1" applyProtection="1">
      <alignment horizontal="left" wrapText="1" indent="15"/>
      <protection locked="0"/>
    </xf>
    <xf numFmtId="0" fontId="5" fillId="0" borderId="0" xfId="0" applyFont="1" applyAlignment="1">
      <alignment horizontal="center"/>
    </xf>
    <xf numFmtId="0" fontId="5" fillId="0" borderId="0" xfId="0" applyFont="1" applyProtection="1">
      <protection locked="0"/>
    </xf>
    <xf numFmtId="0" fontId="6" fillId="0" borderId="0" xfId="0" applyFont="1"/>
    <xf numFmtId="49" fontId="7" fillId="0" borderId="0" xfId="0" applyNumberFormat="1" applyFont="1" applyAlignment="1" applyProtection="1">
      <alignment horizontal="left" vertical="top" indent="1"/>
      <protection locked="0"/>
    </xf>
    <xf numFmtId="49" fontId="2" fillId="0" borderId="0" xfId="0" applyNumberFormat="1" applyFont="1" applyBorder="1" applyAlignment="1" applyProtection="1">
      <alignment horizontal="left" vertical="top" indent="4"/>
      <protection locked="0"/>
    </xf>
    <xf numFmtId="0" fontId="0" fillId="0" borderId="0" xfId="0" applyBorder="1"/>
    <xf numFmtId="49" fontId="2" fillId="0" borderId="0" xfId="0" applyNumberFormat="1" applyFont="1" applyAlignment="1" applyProtection="1">
      <alignment horizontal="left" vertical="top" indent="1"/>
      <protection locked="0"/>
    </xf>
    <xf numFmtId="49" fontId="2" fillId="0" borderId="0" xfId="0" applyNumberFormat="1" applyFont="1" applyBorder="1" applyAlignment="1" applyProtection="1">
      <alignment horizontal="left" vertical="top" indent="1"/>
      <protection locked="0"/>
    </xf>
    <xf numFmtId="0" fontId="0" fillId="0" borderId="0" xfId="0" applyAlignment="1">
      <alignment horizontal="left" indent="1"/>
    </xf>
    <xf numFmtId="49" fontId="6" fillId="0" borderId="2" xfId="0" applyNumberFormat="1" applyFont="1" applyBorder="1" applyAlignment="1" applyProtection="1">
      <alignment horizontal="left" vertical="top" indent="1"/>
      <protection locked="0"/>
    </xf>
    <xf numFmtId="0" fontId="0" fillId="0" borderId="2" xfId="0" applyBorder="1"/>
    <xf numFmtId="49" fontId="6" fillId="0" borderId="1" xfId="0" applyNumberFormat="1" applyFont="1" applyBorder="1" applyAlignment="1" applyProtection="1">
      <alignment horizontal="left" vertical="top" indent="1"/>
      <protection locked="0"/>
    </xf>
    <xf numFmtId="49" fontId="5" fillId="0" borderId="0" xfId="0" applyNumberFormat="1" applyFont="1" applyBorder="1" applyAlignment="1" applyProtection="1">
      <alignment horizontal="left" vertical="top" indent="1"/>
      <protection locked="0"/>
    </xf>
    <xf numFmtId="49" fontId="4" fillId="0" borderId="0" xfId="0" applyNumberFormat="1" applyFont="1" applyBorder="1" applyAlignment="1" applyProtection="1">
      <alignment horizontal="left" vertical="top" indent="1"/>
      <protection locked="0"/>
    </xf>
    <xf numFmtId="0" fontId="0" fillId="0" borderId="0" xfId="0" applyBorder="1" applyProtection="1">
      <protection locked="0"/>
    </xf>
    <xf numFmtId="0" fontId="0" fillId="0" borderId="0" xfId="0" applyBorder="1" applyAlignment="1" applyProtection="1">
      <alignment wrapText="1"/>
      <protection locked="0"/>
    </xf>
    <xf numFmtId="2" fontId="0" fillId="0" borderId="0" xfId="0" applyNumberFormat="1" applyBorder="1" applyAlignment="1" applyProtection="1">
      <alignment wrapText="1"/>
      <protection locked="0"/>
    </xf>
    <xf numFmtId="0" fontId="0" fillId="0" borderId="3" xfId="0" applyBorder="1" applyProtection="1">
      <protection locked="0"/>
    </xf>
    <xf numFmtId="0" fontId="2" fillId="0" borderId="3" xfId="0" applyFont="1" applyBorder="1" applyAlignment="1" applyProtection="1">
      <protection locked="0"/>
    </xf>
    <xf numFmtId="0" fontId="0" fillId="0" borderId="3" xfId="0" applyBorder="1" applyAlignment="1" applyProtection="1">
      <protection locked="0"/>
    </xf>
    <xf numFmtId="0" fontId="6" fillId="0" borderId="0" xfId="0" applyFont="1" applyProtection="1">
      <protection locked="0"/>
    </xf>
    <xf numFmtId="49" fontId="2" fillId="0" borderId="0" xfId="0" applyNumberFormat="1" applyFont="1" applyFill="1" applyAlignment="1" applyProtection="1">
      <alignment horizontal="right" vertical="top"/>
      <protection locked="0"/>
    </xf>
    <xf numFmtId="0" fontId="2" fillId="0" borderId="0" xfId="0" applyFont="1" applyFill="1" applyProtection="1">
      <protection locked="0"/>
    </xf>
    <xf numFmtId="165" fontId="0" fillId="0" borderId="0" xfId="0" applyNumberFormat="1" applyFill="1" applyProtection="1">
      <protection locked="0"/>
    </xf>
    <xf numFmtId="165" fontId="2" fillId="0" borderId="0" xfId="0" applyNumberFormat="1" applyFont="1" applyFill="1"/>
    <xf numFmtId="0" fontId="2" fillId="0" borderId="0" xfId="0" applyFont="1" applyFill="1" applyAlignment="1" applyProtection="1">
      <alignment wrapText="1"/>
      <protection locked="0"/>
    </xf>
    <xf numFmtId="0" fontId="0" fillId="0" borderId="0" xfId="0" applyFill="1" applyAlignment="1" applyProtection="1">
      <alignment wrapText="1"/>
      <protection locked="0"/>
    </xf>
    <xf numFmtId="49" fontId="9" fillId="0" borderId="0" xfId="0" applyNumberFormat="1" applyFont="1" applyAlignment="1" applyProtection="1">
      <alignment horizontal="right" vertical="top"/>
      <protection locked="0"/>
    </xf>
    <xf numFmtId="166" fontId="10" fillId="0" borderId="0" xfId="0" applyNumberFormat="1" applyFont="1" applyAlignment="1" applyProtection="1">
      <alignment horizontal="right" vertical="top"/>
      <protection locked="0"/>
    </xf>
    <xf numFmtId="49" fontId="10" fillId="0" borderId="0" xfId="0" applyNumberFormat="1" applyFont="1" applyAlignment="1" applyProtection="1">
      <alignment horizontal="right" vertical="top"/>
      <protection locked="0"/>
    </xf>
    <xf numFmtId="49" fontId="10" fillId="0" borderId="0" xfId="0" applyNumberFormat="1" applyFont="1" applyBorder="1" applyAlignment="1" applyProtection="1">
      <alignment horizontal="right" vertical="top"/>
      <protection locked="0"/>
    </xf>
    <xf numFmtId="49" fontId="10" fillId="0" borderId="3" xfId="0" applyNumberFormat="1" applyFont="1" applyBorder="1" applyAlignment="1" applyProtection="1">
      <alignment horizontal="right" vertical="top"/>
      <protection locked="0"/>
    </xf>
    <xf numFmtId="0" fontId="10" fillId="0" borderId="0" xfId="0" applyFont="1" applyProtection="1">
      <protection locked="0"/>
    </xf>
    <xf numFmtId="0" fontId="2" fillId="0" borderId="0" xfId="0" applyFont="1" applyBorder="1" applyAlignment="1" applyProtection="1">
      <protection locked="0"/>
    </xf>
    <xf numFmtId="0" fontId="0" fillId="0" borderId="0" xfId="0" applyBorder="1" applyAlignment="1" applyProtection="1">
      <protection locked="0"/>
    </xf>
    <xf numFmtId="0" fontId="6" fillId="0" borderId="3" xfId="0" applyFont="1" applyBorder="1" applyProtection="1">
      <protection locked="0"/>
    </xf>
    <xf numFmtId="0" fontId="6" fillId="0" borderId="3" xfId="0" applyFont="1" applyBorder="1" applyAlignment="1" applyProtection="1">
      <protection locked="0"/>
    </xf>
    <xf numFmtId="0" fontId="5" fillId="0" borderId="0" xfId="0" applyFont="1" applyFill="1" applyAlignment="1">
      <alignment horizontal="center"/>
    </xf>
    <xf numFmtId="49" fontId="2" fillId="2" borderId="0" xfId="0" applyNumberFormat="1" applyFont="1" applyFill="1" applyAlignment="1" applyProtection="1">
      <alignment horizontal="right" vertical="top"/>
      <protection locked="0"/>
    </xf>
    <xf numFmtId="0" fontId="2" fillId="2" borderId="0" xfId="0" applyFont="1" applyFill="1" applyProtection="1">
      <protection locked="0"/>
    </xf>
    <xf numFmtId="0" fontId="2" fillId="0" borderId="0" xfId="0" applyFont="1" applyFill="1"/>
    <xf numFmtId="49" fontId="2" fillId="0" borderId="0" xfId="0" applyNumberFormat="1" applyFont="1" applyAlignment="1" applyProtection="1">
      <alignment horizontal="right" vertical="top"/>
      <protection locked="0"/>
    </xf>
    <xf numFmtId="16" fontId="2" fillId="0" borderId="0" xfId="0" applyNumberFormat="1" applyFont="1" applyProtection="1">
      <protection locked="0"/>
    </xf>
    <xf numFmtId="165" fontId="0" fillId="0" borderId="0" xfId="0" applyNumberFormat="1" applyFill="1"/>
    <xf numFmtId="0" fontId="0" fillId="0" borderId="0" xfId="0" applyFill="1"/>
    <xf numFmtId="165" fontId="0" fillId="0" borderId="0" xfId="0" applyNumberFormat="1" applyBorder="1"/>
    <xf numFmtId="0" fontId="4" fillId="0" borderId="0" xfId="0" applyFont="1" applyBorder="1"/>
    <xf numFmtId="49" fontId="7" fillId="0" borderId="3" xfId="0" applyNumberFormat="1" applyFont="1" applyBorder="1" applyAlignment="1" applyProtection="1">
      <alignment horizontal="left" vertical="top" indent="1"/>
      <protection locked="0"/>
    </xf>
    <xf numFmtId="0" fontId="4" fillId="0" borderId="3" xfId="0" applyFont="1" applyBorder="1"/>
    <xf numFmtId="167" fontId="8" fillId="0" borderId="0" xfId="0" applyNumberFormat="1" applyFont="1"/>
    <xf numFmtId="167" fontId="2" fillId="0" borderId="0" xfId="0" applyNumberFormat="1" applyFont="1" applyBorder="1"/>
    <xf numFmtId="167" fontId="8" fillId="0" borderId="3" xfId="0" applyNumberFormat="1" applyFont="1" applyBorder="1"/>
    <xf numFmtId="167" fontId="0" fillId="0" borderId="0" xfId="0" applyNumberFormat="1"/>
    <xf numFmtId="167" fontId="5" fillId="0" borderId="0" xfId="0" applyNumberFormat="1" applyFont="1" applyAlignment="1">
      <alignment horizontal="center"/>
    </xf>
    <xf numFmtId="167" fontId="2" fillId="2" borderId="0" xfId="0" applyNumberFormat="1" applyFont="1" applyFill="1"/>
    <xf numFmtId="167" fontId="2" fillId="0" borderId="0" xfId="0" applyNumberFormat="1" applyFont="1"/>
    <xf numFmtId="167" fontId="2" fillId="0" borderId="0" xfId="0" applyNumberFormat="1" applyFont="1" applyFill="1"/>
    <xf numFmtId="167" fontId="2" fillId="0" borderId="0" xfId="0" applyNumberFormat="1" applyFont="1" applyAlignment="1">
      <alignment horizontal="left" vertical="top" wrapText="1"/>
    </xf>
    <xf numFmtId="167" fontId="2" fillId="0" borderId="0" xfId="0" applyNumberFormat="1" applyFont="1" applyAlignment="1">
      <alignment horizontal="justify" vertical="top" wrapText="1"/>
    </xf>
    <xf numFmtId="167" fontId="8" fillId="0" borderId="3" xfId="0" applyNumberFormat="1" applyFont="1" applyFill="1" applyBorder="1"/>
    <xf numFmtId="167" fontId="8" fillId="0" borderId="0" xfId="0" applyNumberFormat="1" applyFont="1" applyBorder="1"/>
    <xf numFmtId="167" fontId="0" fillId="2" borderId="0" xfId="0" applyNumberFormat="1" applyFill="1" applyProtection="1">
      <protection locked="0"/>
    </xf>
    <xf numFmtId="167" fontId="0" fillId="0" borderId="0" xfId="0" applyNumberFormat="1" applyProtection="1">
      <protection locked="0"/>
    </xf>
    <xf numFmtId="167" fontId="0" fillId="0" borderId="0" xfId="0" applyNumberFormat="1" applyFill="1" applyProtection="1">
      <protection locked="0"/>
    </xf>
    <xf numFmtId="167" fontId="0" fillId="0" borderId="0" xfId="0" applyNumberFormat="1" applyAlignment="1" applyProtection="1">
      <alignment horizontal="justify" vertical="top" wrapText="1"/>
      <protection locked="0"/>
    </xf>
    <xf numFmtId="167" fontId="0" fillId="0" borderId="0" xfId="0" applyNumberFormat="1" applyBorder="1" applyProtection="1">
      <protection locked="0"/>
    </xf>
    <xf numFmtId="167" fontId="0" fillId="0" borderId="3" xfId="0" applyNumberFormat="1" applyBorder="1" applyProtection="1">
      <protection locked="0"/>
    </xf>
    <xf numFmtId="167" fontId="6" fillId="0" borderId="3" xfId="0" applyNumberFormat="1" applyFont="1" applyBorder="1" applyProtection="1">
      <protection locked="0"/>
    </xf>
    <xf numFmtId="167" fontId="6" fillId="0" borderId="0" xfId="0" applyNumberFormat="1" applyFont="1" applyProtection="1">
      <protection locked="0"/>
    </xf>
    <xf numFmtId="168" fontId="6" fillId="0" borderId="0" xfId="0" applyNumberFormat="1" applyFont="1"/>
    <xf numFmtId="168" fontId="6" fillId="0" borderId="0" xfId="0" applyNumberFormat="1" applyFont="1" applyAlignment="1">
      <alignment vertical="top"/>
    </xf>
    <xf numFmtId="168" fontId="6" fillId="0" borderId="3" xfId="0" applyNumberFormat="1" applyFont="1" applyBorder="1" applyAlignment="1">
      <alignment vertical="top"/>
    </xf>
    <xf numFmtId="168" fontId="5" fillId="0" borderId="0" xfId="0" applyNumberFormat="1" applyFont="1" applyFill="1" applyAlignment="1">
      <alignment horizontal="center"/>
    </xf>
    <xf numFmtId="168" fontId="6" fillId="0" borderId="0" xfId="0" applyNumberFormat="1" applyFont="1" applyBorder="1" applyAlignment="1">
      <alignment vertical="top"/>
    </xf>
    <xf numFmtId="168" fontId="2" fillId="0" borderId="0" xfId="0" applyNumberFormat="1" applyFont="1" applyAlignment="1">
      <alignment vertical="top"/>
    </xf>
    <xf numFmtId="168" fontId="6" fillId="0" borderId="2" xfId="0" applyNumberFormat="1" applyFont="1" applyBorder="1" applyAlignment="1" applyProtection="1">
      <alignment vertical="top"/>
      <protection locked="0"/>
    </xf>
    <xf numFmtId="168" fontId="6" fillId="0" borderId="1" xfId="0" applyNumberFormat="1" applyFont="1" applyBorder="1" applyAlignment="1">
      <alignment vertical="top"/>
    </xf>
    <xf numFmtId="168" fontId="5" fillId="0" borderId="0" xfId="0" applyNumberFormat="1" applyFont="1" applyAlignment="1">
      <alignment vertical="top"/>
    </xf>
    <xf numFmtId="168" fontId="4" fillId="0" borderId="0" xfId="0" applyNumberFormat="1" applyFont="1" applyAlignment="1">
      <alignment vertical="top"/>
    </xf>
    <xf numFmtId="0" fontId="0" fillId="0" borderId="0" xfId="0" applyAlignment="1"/>
    <xf numFmtId="168" fontId="0" fillId="0" borderId="0" xfId="0" applyNumberFormat="1" applyProtection="1">
      <protection locked="0"/>
    </xf>
    <xf numFmtId="168" fontId="8" fillId="0" borderId="0" xfId="0" applyNumberFormat="1" applyFont="1"/>
    <xf numFmtId="168" fontId="2" fillId="0" borderId="0" xfId="0" applyNumberFormat="1" applyFont="1" applyAlignment="1">
      <alignment horizontal="left" vertical="top" wrapText="1"/>
    </xf>
    <xf numFmtId="168" fontId="0" fillId="0" borderId="0" xfId="0" applyNumberFormat="1" applyAlignment="1" applyProtection="1">
      <alignment horizontal="justify" vertical="top" wrapText="1"/>
      <protection locked="0"/>
    </xf>
    <xf numFmtId="2" fontId="6" fillId="0" borderId="0" xfId="0" applyNumberFormat="1" applyFont="1" applyAlignment="1" applyProtection="1">
      <alignment wrapText="1"/>
      <protection locked="0"/>
    </xf>
    <xf numFmtId="165" fontId="6" fillId="0" borderId="0" xfId="0" applyNumberFormat="1" applyFont="1"/>
    <xf numFmtId="0" fontId="0" fillId="0" borderId="0" xfId="0" applyAlignment="1" applyProtection="1">
      <alignment vertical="top"/>
      <protection locked="0"/>
    </xf>
    <xf numFmtId="165" fontId="11" fillId="0" borderId="0" xfId="0" applyNumberFormat="1" applyFont="1" applyAlignment="1"/>
    <xf numFmtId="168" fontId="8" fillId="0" borderId="0" xfId="0" applyNumberFormat="1" applyFont="1" applyAlignment="1">
      <alignment horizontal="justify" vertical="top" wrapText="1"/>
    </xf>
    <xf numFmtId="0" fontId="0" fillId="0" borderId="0" xfId="0" applyFill="1" applyProtection="1">
      <protection locked="0"/>
    </xf>
    <xf numFmtId="168" fontId="2" fillId="0" borderId="0" xfId="0" applyNumberFormat="1" applyFont="1"/>
    <xf numFmtId="168" fontId="0" fillId="0" borderId="0" xfId="0" applyNumberFormat="1" applyFill="1" applyProtection="1">
      <protection locked="0"/>
    </xf>
    <xf numFmtId="168" fontId="2" fillId="0" borderId="0" xfId="0" applyNumberFormat="1" applyFont="1" applyFill="1"/>
    <xf numFmtId="168" fontId="2" fillId="0" borderId="0" xfId="0" applyNumberFormat="1" applyFont="1" applyAlignment="1">
      <alignment horizontal="justify" vertical="top" wrapText="1"/>
    </xf>
    <xf numFmtId="168" fontId="0" fillId="0" borderId="0" xfId="0" applyNumberFormat="1"/>
    <xf numFmtId="49" fontId="10" fillId="0" borderId="0" xfId="0" applyNumberFormat="1" applyFont="1" applyFill="1" applyAlignment="1" applyProtection="1">
      <alignment horizontal="right" vertical="top"/>
      <protection locked="0"/>
    </xf>
    <xf numFmtId="0" fontId="0" fillId="0" borderId="0" xfId="0" applyFill="1" applyAlignment="1" applyProtection="1">
      <alignment horizontal="left" wrapText="1"/>
      <protection locked="0"/>
    </xf>
    <xf numFmtId="2" fontId="0" fillId="0" borderId="0" xfId="0" applyNumberFormat="1" applyFill="1" applyAlignment="1" applyProtection="1">
      <alignment wrapText="1"/>
      <protection locked="0"/>
    </xf>
    <xf numFmtId="167" fontId="8" fillId="0" borderId="0" xfId="0" applyNumberFormat="1" applyFont="1" applyFill="1"/>
    <xf numFmtId="0" fontId="2" fillId="0" borderId="0" xfId="0" applyFont="1" applyFill="1" applyAlignment="1" applyProtection="1">
      <protection locked="0"/>
    </xf>
    <xf numFmtId="167" fontId="2" fillId="0" borderId="0" xfId="0" applyNumberFormat="1" applyFont="1" applyFill="1" applyAlignment="1"/>
    <xf numFmtId="165" fontId="2" fillId="0" borderId="0" xfId="0" applyNumberFormat="1" applyFont="1" applyAlignment="1"/>
    <xf numFmtId="0" fontId="2" fillId="0" borderId="0" xfId="0" applyFont="1" applyAlignment="1"/>
    <xf numFmtId="0" fontId="6" fillId="0" borderId="0" xfId="0" applyFont="1" applyAlignment="1" applyProtection="1">
      <alignment horizontal="left" wrapText="1"/>
      <protection locked="0"/>
    </xf>
    <xf numFmtId="168" fontId="6" fillId="0" borderId="0" xfId="0" applyNumberFormat="1" applyFont="1" applyProtection="1">
      <protection locked="0"/>
    </xf>
    <xf numFmtId="167" fontId="6" fillId="0" borderId="0" xfId="0" applyNumberFormat="1" applyFont="1"/>
    <xf numFmtId="167" fontId="6" fillId="0" borderId="0" xfId="0" applyNumberFormat="1" applyFont="1" applyFill="1" applyProtection="1">
      <protection locked="0"/>
    </xf>
    <xf numFmtId="0" fontId="6" fillId="0" borderId="0" xfId="0" applyFont="1" applyFill="1" applyProtection="1">
      <protection locked="0"/>
    </xf>
    <xf numFmtId="0" fontId="6" fillId="0" borderId="0" xfId="0" applyFont="1" applyFill="1" applyAlignment="1" applyProtection="1">
      <alignment horizontal="left" wrapText="1"/>
      <protection locked="0"/>
    </xf>
    <xf numFmtId="2" fontId="6" fillId="0" borderId="0" xfId="0" applyNumberFormat="1" applyFont="1" applyFill="1" applyAlignment="1" applyProtection="1">
      <alignment wrapText="1"/>
      <protection locked="0"/>
    </xf>
    <xf numFmtId="165" fontId="6" fillId="0" borderId="0" xfId="0" applyNumberFormat="1" applyFont="1" applyFill="1"/>
    <xf numFmtId="0" fontId="6" fillId="0" borderId="0" xfId="0" applyFont="1" applyFill="1"/>
    <xf numFmtId="0" fontId="6" fillId="0" borderId="0" xfId="0" applyFont="1" applyFill="1" applyAlignment="1" applyProtection="1">
      <alignment horizontal="left" vertical="top"/>
      <protection locked="0"/>
    </xf>
    <xf numFmtId="167" fontId="2" fillId="0" borderId="0" xfId="0" applyNumberFormat="1" applyFont="1" applyFill="1" applyAlignment="1">
      <alignment horizontal="justify" vertical="top" wrapText="1"/>
    </xf>
    <xf numFmtId="165" fontId="6" fillId="0" borderId="0" xfId="0" applyNumberFormat="1" applyFont="1" applyFill="1" applyAlignment="1">
      <alignment horizontal="left" vertical="top"/>
    </xf>
    <xf numFmtId="0" fontId="6" fillId="0" borderId="0" xfId="0" applyFont="1" applyFill="1" applyAlignment="1">
      <alignment horizontal="left" vertical="top"/>
    </xf>
    <xf numFmtId="49" fontId="2" fillId="0" borderId="0" xfId="0" applyNumberFormat="1" applyFont="1" applyFill="1" applyBorder="1" applyAlignment="1" applyProtection="1">
      <alignment horizontal="right" vertical="top"/>
      <protection locked="0"/>
    </xf>
    <xf numFmtId="0" fontId="2" fillId="0" borderId="0" xfId="0" applyFont="1" applyFill="1" applyBorder="1" applyProtection="1">
      <protection locked="0"/>
    </xf>
    <xf numFmtId="0" fontId="2" fillId="0" borderId="0" xfId="0" applyFont="1" applyFill="1" applyBorder="1" applyAlignment="1" applyProtection="1">
      <alignment wrapText="1"/>
      <protection locked="0"/>
    </xf>
    <xf numFmtId="0" fontId="0" fillId="0" borderId="0" xfId="0" applyFill="1" applyBorder="1" applyAlignment="1" applyProtection="1">
      <alignment wrapText="1"/>
      <protection locked="0"/>
    </xf>
    <xf numFmtId="168" fontId="0" fillId="0" borderId="0" xfId="0" applyNumberFormat="1" applyFill="1" applyBorder="1" applyProtection="1">
      <protection locked="0"/>
    </xf>
    <xf numFmtId="168" fontId="2" fillId="0" borderId="0" xfId="0" applyNumberFormat="1" applyFont="1" applyFill="1" applyBorder="1"/>
    <xf numFmtId="2" fontId="0" fillId="0" borderId="0" xfId="0" applyNumberFormat="1" applyFont="1" applyAlignment="1" applyProtection="1">
      <alignment wrapText="1"/>
      <protection locked="0"/>
    </xf>
    <xf numFmtId="49" fontId="22" fillId="0" borderId="0" xfId="0" applyNumberFormat="1" applyFont="1" applyFill="1" applyAlignment="1" applyProtection="1">
      <alignment horizontal="right" vertical="top"/>
      <protection locked="0"/>
    </xf>
    <xf numFmtId="0" fontId="22" fillId="0" borderId="0" xfId="0" applyFont="1" applyFill="1" applyProtection="1">
      <protection locked="0"/>
    </xf>
    <xf numFmtId="0" fontId="22" fillId="0" borderId="0" xfId="0" applyFont="1" applyFill="1" applyAlignment="1" applyProtection="1">
      <alignment wrapText="1"/>
      <protection locked="0"/>
    </xf>
    <xf numFmtId="0" fontId="23" fillId="0" borderId="0" xfId="0" applyFont="1" applyFill="1" applyAlignment="1" applyProtection="1">
      <alignment wrapText="1"/>
      <protection locked="0"/>
    </xf>
    <xf numFmtId="167" fontId="23" fillId="0" borderId="0" xfId="0" applyNumberFormat="1" applyFont="1" applyFill="1" applyProtection="1">
      <protection locked="0"/>
    </xf>
    <xf numFmtId="167" fontId="22" fillId="0" borderId="0" xfId="0" applyNumberFormat="1" applyFont="1" applyFill="1"/>
    <xf numFmtId="165" fontId="22" fillId="0" borderId="0" xfId="0" applyNumberFormat="1" applyFont="1"/>
    <xf numFmtId="0" fontId="22" fillId="0" borderId="0" xfId="0" applyFont="1"/>
    <xf numFmtId="0" fontId="6" fillId="0" borderId="0" xfId="0" applyFont="1" applyAlignment="1" applyProtection="1">
      <alignment horizontal="left" vertical="top"/>
      <protection locked="0"/>
    </xf>
    <xf numFmtId="165" fontId="6" fillId="0" borderId="0" xfId="0" applyNumberFormat="1" applyFont="1" applyAlignment="1">
      <alignment horizontal="left" vertical="top"/>
    </xf>
    <xf numFmtId="0" fontId="6" fillId="0" borderId="0" xfId="0" applyFont="1" applyAlignment="1">
      <alignment horizontal="left" vertical="top"/>
    </xf>
    <xf numFmtId="49" fontId="24" fillId="0" borderId="0" xfId="0" applyNumberFormat="1" applyFont="1" applyAlignment="1" applyProtection="1">
      <alignment horizontal="right" vertical="top"/>
      <protection locked="0"/>
    </xf>
    <xf numFmtId="0" fontId="23" fillId="0" borderId="0" xfId="0" applyFont="1" applyProtection="1">
      <protection locked="0"/>
    </xf>
    <xf numFmtId="0" fontId="23" fillId="0" borderId="0" xfId="0" applyFont="1" applyAlignment="1" applyProtection="1">
      <alignment wrapText="1"/>
      <protection locked="0"/>
    </xf>
    <xf numFmtId="2" fontId="23" fillId="0" borderId="0" xfId="0" applyNumberFormat="1" applyFont="1" applyAlignment="1" applyProtection="1">
      <alignment wrapText="1"/>
      <protection locked="0"/>
    </xf>
    <xf numFmtId="167" fontId="23" fillId="0" borderId="0" xfId="0" applyNumberFormat="1" applyFont="1" applyProtection="1">
      <protection locked="0"/>
    </xf>
    <xf numFmtId="167" fontId="22" fillId="0" borderId="0" xfId="0" applyNumberFormat="1" applyFont="1"/>
    <xf numFmtId="165" fontId="23" fillId="0" borderId="0" xfId="0" applyNumberFormat="1" applyFont="1"/>
    <xf numFmtId="0" fontId="23" fillId="0" borderId="0" xfId="0" applyFont="1"/>
    <xf numFmtId="49" fontId="18" fillId="0" borderId="0" xfId="0" applyNumberFormat="1" applyFont="1" applyAlignment="1" applyProtection="1">
      <alignment horizontal="right" vertical="top"/>
      <protection locked="0"/>
    </xf>
    <xf numFmtId="49" fontId="10" fillId="3" borderId="0" xfId="0" applyNumberFormat="1" applyFont="1" applyFill="1" applyAlignment="1" applyProtection="1">
      <alignment horizontal="right" vertical="top"/>
      <protection locked="0"/>
    </xf>
    <xf numFmtId="0" fontId="0" fillId="3" borderId="0" xfId="0" applyFill="1" applyProtection="1">
      <protection locked="0"/>
    </xf>
    <xf numFmtId="0" fontId="0" fillId="3" borderId="0" xfId="0" applyFill="1" applyAlignment="1" applyProtection="1">
      <alignment horizontal="left" wrapText="1"/>
      <protection locked="0"/>
    </xf>
    <xf numFmtId="2" fontId="0" fillId="3" borderId="0" xfId="0" applyNumberFormat="1" applyFill="1" applyAlignment="1" applyProtection="1">
      <alignment wrapText="1"/>
      <protection locked="0"/>
    </xf>
    <xf numFmtId="167" fontId="0" fillId="3" borderId="0" xfId="0" applyNumberFormat="1" applyFill="1" applyProtection="1">
      <protection locked="0"/>
    </xf>
    <xf numFmtId="167" fontId="8" fillId="3" borderId="0" xfId="0" applyNumberFormat="1" applyFont="1" applyFill="1"/>
    <xf numFmtId="165" fontId="0" fillId="3" borderId="0" xfId="0" applyNumberFormat="1" applyFill="1"/>
    <xf numFmtId="0" fontId="0" fillId="3" borderId="0" xfId="0" applyFill="1"/>
    <xf numFmtId="0" fontId="0" fillId="3" borderId="0" xfId="0" applyFill="1" applyAlignment="1" applyProtection="1">
      <alignment horizontal="left" vertical="top"/>
      <protection locked="0"/>
    </xf>
    <xf numFmtId="167" fontId="2" fillId="3" borderId="0" xfId="0" applyNumberFormat="1" applyFont="1" applyFill="1" applyAlignment="1">
      <alignment horizontal="justify" vertical="top" wrapText="1"/>
    </xf>
    <xf numFmtId="165" fontId="0" fillId="3" borderId="0" xfId="0" applyNumberFormat="1" applyFill="1" applyAlignment="1">
      <alignment horizontal="left" vertical="top"/>
    </xf>
    <xf numFmtId="0" fontId="0" fillId="3" borderId="0" xfId="0" applyFill="1" applyAlignment="1">
      <alignment horizontal="left" vertical="top"/>
    </xf>
    <xf numFmtId="4" fontId="0" fillId="0" borderId="0" xfId="0" applyNumberFormat="1" applyFill="1" applyAlignment="1" applyProtection="1">
      <alignment wrapText="1"/>
      <protection locked="0"/>
    </xf>
    <xf numFmtId="4" fontId="2" fillId="0" borderId="0" xfId="0" applyNumberFormat="1" applyFont="1"/>
    <xf numFmtId="4" fontId="0" fillId="0" borderId="0" xfId="0" applyNumberFormat="1" applyAlignment="1">
      <alignment horizontal="left" vertical="top"/>
    </xf>
    <xf numFmtId="4" fontId="0" fillId="0" borderId="0" xfId="0" applyNumberFormat="1"/>
    <xf numFmtId="4" fontId="0" fillId="0" borderId="0" xfId="0" applyNumberFormat="1" applyAlignment="1" applyProtection="1">
      <alignment wrapText="1"/>
      <protection locked="0"/>
    </xf>
    <xf numFmtId="4" fontId="2" fillId="0" borderId="0" xfId="0" applyNumberFormat="1" applyFont="1" applyFill="1"/>
    <xf numFmtId="0" fontId="0" fillId="0" borderId="0" xfId="0" applyFill="1" applyAlignment="1" applyProtection="1">
      <alignment horizontal="left" vertical="top"/>
      <protection locked="0"/>
    </xf>
    <xf numFmtId="4" fontId="0" fillId="0" borderId="0" xfId="0" applyNumberFormat="1" applyFill="1" applyAlignment="1">
      <alignment horizontal="left" vertical="top"/>
    </xf>
    <xf numFmtId="0" fontId="0" fillId="0" borderId="0" xfId="0" applyFill="1" applyAlignment="1">
      <alignment horizontal="left" vertical="top"/>
    </xf>
    <xf numFmtId="4" fontId="0" fillId="0" borderId="0" xfId="0" applyNumberFormat="1" applyFill="1"/>
    <xf numFmtId="168" fontId="8" fillId="0" borderId="0" xfId="0" applyNumberFormat="1" applyFont="1" applyFill="1"/>
    <xf numFmtId="166" fontId="10" fillId="0" borderId="0" xfId="0" applyNumberFormat="1" applyFont="1" applyFill="1" applyAlignment="1" applyProtection="1">
      <alignment horizontal="right" vertical="top"/>
      <protection locked="0"/>
    </xf>
    <xf numFmtId="168" fontId="2" fillId="0" borderId="0" xfId="0" applyNumberFormat="1" applyFont="1" applyFill="1" applyAlignment="1">
      <alignment horizontal="left" vertical="top" wrapText="1"/>
    </xf>
    <xf numFmtId="0" fontId="0" fillId="0" borderId="0" xfId="0" applyAlignment="1" applyProtection="1">
      <alignment horizontal="left" vertical="top" wrapText="1"/>
      <protection locked="0"/>
    </xf>
    <xf numFmtId="168" fontId="0" fillId="0" borderId="0" xfId="0" applyNumberFormat="1" applyFont="1" applyProtection="1">
      <protection locked="0"/>
    </xf>
    <xf numFmtId="167" fontId="2" fillId="0" borderId="0" xfId="0" applyNumberFormat="1" applyFont="1" applyFill="1" applyAlignment="1">
      <alignment horizontal="left" vertical="top" wrapText="1"/>
    </xf>
    <xf numFmtId="49" fontId="10" fillId="0" borderId="0" xfId="0" applyNumberFormat="1" applyFont="1" applyAlignment="1" applyProtection="1">
      <alignment horizontal="right" vertical="top"/>
    </xf>
    <xf numFmtId="0" fontId="0" fillId="0" borderId="0" xfId="0" applyAlignment="1" applyProtection="1">
      <alignment horizontal="left" vertical="top"/>
    </xf>
    <xf numFmtId="167" fontId="2" fillId="0" borderId="0" xfId="0" applyNumberFormat="1" applyFont="1" applyAlignment="1" applyProtection="1">
      <alignment horizontal="justify" vertical="top" wrapText="1"/>
    </xf>
    <xf numFmtId="0" fontId="0" fillId="0" borderId="0" xfId="0" applyProtection="1"/>
    <xf numFmtId="0" fontId="0" fillId="0" borderId="0" xfId="0" applyAlignment="1" applyProtection="1">
      <alignment horizontal="left" wrapText="1"/>
    </xf>
    <xf numFmtId="167" fontId="2" fillId="0" borderId="0" xfId="0" applyNumberFormat="1" applyFont="1" applyProtection="1"/>
    <xf numFmtId="2" fontId="0" fillId="0" borderId="0" xfId="0" applyNumberFormat="1" applyFont="1" applyAlignment="1" applyProtection="1">
      <alignment wrapText="1"/>
    </xf>
    <xf numFmtId="167" fontId="8" fillId="0" borderId="0" xfId="0" applyNumberFormat="1" applyFont="1" applyProtection="1"/>
    <xf numFmtId="165" fontId="11" fillId="0" borderId="0" xfId="0" applyNumberFormat="1" applyFont="1"/>
    <xf numFmtId="0" fontId="23" fillId="0" borderId="0" xfId="0" applyFont="1" applyAlignment="1" applyProtection="1">
      <alignment vertical="top"/>
      <protection locked="0"/>
    </xf>
    <xf numFmtId="0" fontId="23" fillId="0" borderId="0" xfId="0" applyFont="1" applyAlignment="1" applyProtection="1">
      <alignment horizontal="left" wrapText="1"/>
      <protection locked="0"/>
    </xf>
    <xf numFmtId="168" fontId="23" fillId="0" borderId="0" xfId="0" applyNumberFormat="1" applyFont="1" applyProtection="1">
      <protection locked="0"/>
    </xf>
    <xf numFmtId="168" fontId="22" fillId="0" borderId="0" xfId="0" applyNumberFormat="1" applyFont="1"/>
    <xf numFmtId="0" fontId="2" fillId="0" borderId="3" xfId="0" applyFont="1" applyBorder="1" applyProtection="1">
      <protection locked="0"/>
    </xf>
    <xf numFmtId="49" fontId="10" fillId="0" borderId="0" xfId="0" applyNumberFormat="1" applyFont="1" applyAlignment="1">
      <alignment horizontal="right" vertical="top"/>
    </xf>
    <xf numFmtId="0" fontId="0" fillId="0" borderId="0" xfId="0" applyAlignment="1">
      <alignment horizontal="left" wrapText="1"/>
    </xf>
    <xf numFmtId="2" fontId="0" fillId="0" borderId="0" xfId="0" applyNumberFormat="1" applyAlignment="1">
      <alignment wrapText="1"/>
    </xf>
    <xf numFmtId="165" fontId="0" fillId="0" borderId="0" xfId="0" applyNumberFormat="1" applyProtection="1">
      <protection locked="0"/>
    </xf>
    <xf numFmtId="168" fontId="5" fillId="0" borderId="0" xfId="0" applyNumberFormat="1" applyFont="1" applyAlignment="1">
      <alignment horizontal="center"/>
    </xf>
    <xf numFmtId="49" fontId="2" fillId="0" borderId="0" xfId="0" applyNumberFormat="1" applyFont="1" applyAlignment="1" applyProtection="1">
      <alignment horizontal="left" vertical="top" indent="4"/>
      <protection locked="0"/>
    </xf>
    <xf numFmtId="49" fontId="5" fillId="0" borderId="0" xfId="0" applyNumberFormat="1" applyFont="1" applyAlignment="1" applyProtection="1">
      <alignment horizontal="left" vertical="top" indent="1"/>
      <protection locked="0"/>
    </xf>
    <xf numFmtId="49" fontId="4" fillId="0" borderId="0" xfId="0" applyNumberFormat="1" applyFont="1" applyAlignment="1" applyProtection="1">
      <alignment horizontal="left" vertical="top" indent="1"/>
      <protection locked="0"/>
    </xf>
    <xf numFmtId="0" fontId="27" fillId="0" borderId="0" xfId="0" applyFont="1" applyAlignment="1">
      <alignment horizontal="center"/>
    </xf>
    <xf numFmtId="0" fontId="28" fillId="0" borderId="0" xfId="0" applyFont="1"/>
    <xf numFmtId="0" fontId="29" fillId="0" borderId="0" xfId="0" applyFont="1"/>
    <xf numFmtId="0" fontId="27" fillId="0" borderId="0" xfId="0" applyFont="1" applyAlignment="1">
      <alignment horizontal="right"/>
    </xf>
    <xf numFmtId="4" fontId="27" fillId="0" borderId="0" xfId="0" applyNumberFormat="1" applyFont="1"/>
    <xf numFmtId="0" fontId="27" fillId="0" borderId="0" xfId="0" applyFont="1"/>
    <xf numFmtId="0" fontId="28" fillId="0" borderId="0" xfId="0" applyFont="1" applyAlignment="1">
      <alignment horizontal="center"/>
    </xf>
    <xf numFmtId="4" fontId="27" fillId="0" borderId="0" xfId="0" applyNumberFormat="1" applyFont="1" applyAlignment="1">
      <alignment horizontal="right"/>
    </xf>
    <xf numFmtId="0" fontId="27" fillId="0" borderId="0" xfId="0" applyFont="1" applyAlignment="1">
      <alignment wrapText="1"/>
    </xf>
    <xf numFmtId="4" fontId="28" fillId="0" borderId="0" xfId="0" applyNumberFormat="1" applyFont="1"/>
    <xf numFmtId="4" fontId="29" fillId="0" borderId="0" xfId="0" applyNumberFormat="1" applyFont="1"/>
    <xf numFmtId="0" fontId="0" fillId="0" borderId="0" xfId="0" applyAlignment="1">
      <alignment wrapText="1"/>
    </xf>
    <xf numFmtId="0" fontId="13" fillId="4" borderId="5" xfId="0" applyFont="1" applyFill="1" applyBorder="1"/>
    <xf numFmtId="0" fontId="13" fillId="4" borderId="5" xfId="0" applyFont="1" applyFill="1" applyBorder="1" applyAlignment="1">
      <alignment wrapText="1"/>
    </xf>
    <xf numFmtId="0" fontId="5" fillId="0" borderId="0" xfId="0" applyFont="1"/>
    <xf numFmtId="49" fontId="5" fillId="0" borderId="5" xfId="0" applyNumberFormat="1" applyFont="1" applyBorder="1" applyAlignment="1">
      <alignment vertical="top"/>
    </xf>
    <xf numFmtId="49" fontId="5" fillId="0" borderId="5" xfId="0" applyNumberFormat="1" applyFont="1" applyBorder="1" applyAlignment="1">
      <alignment horizontal="justify" vertical="justify" wrapText="1"/>
    </xf>
    <xf numFmtId="4" fontId="5" fillId="0" borderId="5" xfId="0" applyNumberFormat="1" applyFont="1" applyBorder="1"/>
    <xf numFmtId="0" fontId="5" fillId="0" borderId="6" xfId="0" applyFont="1" applyBorder="1"/>
    <xf numFmtId="49" fontId="0" fillId="0" borderId="7" xfId="0" applyNumberFormat="1" applyBorder="1" applyAlignment="1">
      <alignment vertical="top"/>
    </xf>
    <xf numFmtId="49" fontId="0" fillId="0" borderId="7" xfId="0" applyNumberFormat="1" applyBorder="1" applyAlignment="1">
      <alignment horizontal="justify" vertical="justify" wrapText="1"/>
    </xf>
    <xf numFmtId="4" fontId="0" fillId="0" borderId="7" xfId="0" applyNumberFormat="1" applyBorder="1"/>
    <xf numFmtId="49" fontId="0" fillId="0" borderId="7" xfId="0" applyNumberFormat="1" applyBorder="1" applyAlignment="1">
      <alignment horizontal="left" vertical="top" wrapText="1"/>
    </xf>
    <xf numFmtId="4" fontId="0" fillId="0" borderId="7" xfId="0" applyNumberFormat="1" applyBorder="1" applyAlignment="1">
      <alignment horizontal="right"/>
    </xf>
    <xf numFmtId="0" fontId="29" fillId="0" borderId="0" xfId="0" applyFont="1" applyAlignment="1">
      <alignment wrapText="1"/>
    </xf>
    <xf numFmtId="4" fontId="0" fillId="0" borderId="7" xfId="0" applyNumberFormat="1" applyBorder="1" applyAlignment="1">
      <alignment horizontal="left"/>
    </xf>
    <xf numFmtId="49" fontId="0" fillId="0" borderId="7" xfId="0" applyNumberFormat="1" applyBorder="1" applyAlignment="1">
      <alignment horizontal="justify" vertical="top" wrapText="1"/>
    </xf>
    <xf numFmtId="49" fontId="12" fillId="0" borderId="8" xfId="0" applyNumberFormat="1" applyFont="1" applyBorder="1" applyAlignment="1">
      <alignment horizontal="justify" vertical="top" wrapText="1"/>
    </xf>
    <xf numFmtId="49" fontId="0" fillId="0" borderId="5" xfId="0" applyNumberFormat="1" applyBorder="1" applyAlignment="1">
      <alignment vertical="top"/>
    </xf>
    <xf numFmtId="49" fontId="13" fillId="0" borderId="5" xfId="0" applyNumberFormat="1" applyFont="1" applyBorder="1" applyAlignment="1">
      <alignment vertical="top"/>
    </xf>
    <xf numFmtId="49" fontId="13" fillId="0" borderId="5" xfId="0" applyNumberFormat="1" applyFont="1" applyBorder="1" applyAlignment="1">
      <alignment horizontal="justify" vertical="justify" wrapText="1"/>
    </xf>
    <xf numFmtId="4" fontId="0" fillId="0" borderId="5" xfId="0" applyNumberFormat="1" applyBorder="1"/>
    <xf numFmtId="4" fontId="13" fillId="0" borderId="5" xfId="0" applyNumberFormat="1" applyFont="1" applyBorder="1"/>
    <xf numFmtId="49" fontId="0" fillId="0" borderId="0" xfId="0" applyNumberFormat="1" applyAlignment="1">
      <alignment vertical="top"/>
    </xf>
    <xf numFmtId="49" fontId="13" fillId="0" borderId="0" xfId="0" applyNumberFormat="1" applyFont="1" applyAlignment="1">
      <alignment vertical="top"/>
    </xf>
    <xf numFmtId="49" fontId="13" fillId="0" borderId="0" xfId="0" applyNumberFormat="1" applyFont="1" applyAlignment="1">
      <alignment horizontal="justify" vertical="justify" wrapText="1"/>
    </xf>
    <xf numFmtId="4" fontId="13" fillId="0" borderId="0" xfId="0" applyNumberFormat="1" applyFont="1"/>
    <xf numFmtId="0" fontId="30" fillId="0" borderId="0" xfId="0" applyFont="1" applyAlignment="1">
      <alignment horizontal="centerContinuous" wrapText="1"/>
    </xf>
    <xf numFmtId="0" fontId="0" fillId="0" borderId="0" xfId="0" applyAlignment="1">
      <alignment horizontal="centerContinuous"/>
    </xf>
    <xf numFmtId="0" fontId="31" fillId="0" borderId="0" xfId="0" applyFont="1" applyAlignment="1">
      <alignment horizontal="centerContinuous"/>
    </xf>
    <xf numFmtId="166" fontId="0" fillId="0" borderId="9" xfId="0" applyNumberFormat="1" applyBorder="1" applyAlignment="1">
      <alignment horizontal="left"/>
    </xf>
    <xf numFmtId="0" fontId="0" fillId="0" borderId="10" xfId="0" applyBorder="1" applyAlignment="1">
      <alignment wrapText="1"/>
    </xf>
    <xf numFmtId="0" fontId="0" fillId="0" borderId="10" xfId="0" applyBorder="1"/>
    <xf numFmtId="0" fontId="0" fillId="0" borderId="11" xfId="0" applyBorder="1"/>
    <xf numFmtId="4" fontId="0" fillId="0" borderId="12" xfId="0" applyNumberFormat="1" applyBorder="1"/>
    <xf numFmtId="0" fontId="5" fillId="0" borderId="13" xfId="0" applyFont="1" applyBorder="1"/>
    <xf numFmtId="0" fontId="32" fillId="0" borderId="14" xfId="0" applyFont="1" applyBorder="1" applyAlignment="1">
      <alignment wrapText="1"/>
    </xf>
    <xf numFmtId="0" fontId="32" fillId="0" borderId="14" xfId="0" applyFont="1" applyBorder="1"/>
    <xf numFmtId="4" fontId="32" fillId="0" borderId="15" xfId="0" applyNumberFormat="1" applyFont="1" applyBorder="1"/>
    <xf numFmtId="0" fontId="5" fillId="0" borderId="16" xfId="0" applyFont="1" applyBorder="1"/>
    <xf numFmtId="0" fontId="32" fillId="0" borderId="17" xfId="0" applyFont="1" applyBorder="1" applyAlignment="1">
      <alignment wrapText="1"/>
    </xf>
    <xf numFmtId="0" fontId="32" fillId="0" borderId="17" xfId="0" applyFont="1" applyBorder="1"/>
    <xf numFmtId="4" fontId="32" fillId="0" borderId="18" xfId="0" applyNumberFormat="1" applyFont="1" applyBorder="1"/>
    <xf numFmtId="0" fontId="30" fillId="5" borderId="19" xfId="0" applyFont="1" applyFill="1" applyBorder="1"/>
    <xf numFmtId="0" fontId="32" fillId="5" borderId="20" xfId="0" applyFont="1" applyFill="1" applyBorder="1" applyAlignment="1" applyProtection="1">
      <alignment wrapText="1"/>
      <protection hidden="1"/>
    </xf>
    <xf numFmtId="0" fontId="32" fillId="5" borderId="20" xfId="0" applyFont="1" applyFill="1" applyBorder="1"/>
    <xf numFmtId="4" fontId="32" fillId="5" borderId="21" xfId="0" applyNumberFormat="1" applyFont="1" applyFill="1" applyBorder="1"/>
    <xf numFmtId="0" fontId="13" fillId="0" borderId="0" xfId="0" applyFont="1"/>
    <xf numFmtId="0" fontId="14" fillId="0" borderId="0" xfId="0" applyFont="1"/>
    <xf numFmtId="0" fontId="0" fillId="0" borderId="0" xfId="0" applyAlignment="1" applyProtection="1">
      <alignment horizontal="justify" vertical="top" wrapText="1"/>
      <protection locked="0"/>
    </xf>
    <xf numFmtId="0" fontId="0" fillId="0" borderId="0" xfId="0" applyAlignment="1" applyProtection="1">
      <alignment horizontal="left" wrapText="1"/>
      <protection locked="0"/>
    </xf>
    <xf numFmtId="0" fontId="0" fillId="0" borderId="0" xfId="0" applyFill="1" applyAlignment="1" applyProtection="1">
      <alignment horizontal="left" wrapText="1"/>
      <protection locked="0"/>
    </xf>
    <xf numFmtId="0" fontId="0" fillId="0" borderId="0" xfId="0" applyAlignment="1" applyProtection="1">
      <alignment horizontal="left" wrapText="1"/>
      <protection locked="0"/>
    </xf>
    <xf numFmtId="0" fontId="0" fillId="0" borderId="0" xfId="0" applyAlignment="1" applyProtection="1">
      <alignment wrapText="1"/>
      <protection locked="0"/>
    </xf>
    <xf numFmtId="166" fontId="10" fillId="0" borderId="0" xfId="0" applyNumberFormat="1" applyFont="1" applyAlignment="1" applyProtection="1">
      <alignment horizontal="right" vertical="top" wrapText="1"/>
      <protection locked="0"/>
    </xf>
    <xf numFmtId="0" fontId="2" fillId="0" borderId="0" xfId="0" applyFont="1" applyFill="1" applyAlignment="1" applyProtection="1">
      <alignment wrapText="1"/>
      <protection locked="0"/>
    </xf>
    <xf numFmtId="0" fontId="0" fillId="0" borderId="0" xfId="0" applyAlignment="1" applyProtection="1">
      <alignment horizontal="left" wrapText="1"/>
      <protection locked="0"/>
    </xf>
    <xf numFmtId="0" fontId="0" fillId="0" borderId="0" xfId="0" applyFill="1" applyAlignment="1" applyProtection="1">
      <alignment wrapText="1"/>
      <protection locked="0"/>
    </xf>
    <xf numFmtId="0" fontId="6" fillId="0" borderId="0" xfId="0" applyFont="1" applyAlignment="1" applyProtection="1">
      <alignment horizontal="left" wrapText="1"/>
      <protection locked="0"/>
    </xf>
    <xf numFmtId="0" fontId="0" fillId="0" borderId="0" xfId="0" applyAlignment="1" applyProtection="1">
      <alignment wrapText="1"/>
      <protection locked="0"/>
    </xf>
    <xf numFmtId="0" fontId="0" fillId="0" borderId="0" xfId="0" applyAlignment="1" applyProtection="1">
      <alignment horizontal="justify" vertical="top" wrapText="1"/>
      <protection locked="0"/>
    </xf>
    <xf numFmtId="0" fontId="0" fillId="0" borderId="0" xfId="0" applyAlignment="1" applyProtection="1">
      <alignment horizontal="left" wrapText="1"/>
      <protection locked="0"/>
    </xf>
    <xf numFmtId="0" fontId="2" fillId="0" borderId="0" xfId="0" applyFont="1" applyFill="1" applyAlignment="1" applyProtection="1">
      <alignment wrapText="1"/>
      <protection locked="0"/>
    </xf>
    <xf numFmtId="0" fontId="0" fillId="0" borderId="0" xfId="0" applyFill="1" applyAlignment="1" applyProtection="1">
      <alignment wrapText="1"/>
      <protection locked="0"/>
    </xf>
    <xf numFmtId="0" fontId="0" fillId="0" borderId="0" xfId="0" applyFill="1" applyAlignment="1" applyProtection="1">
      <alignment horizontal="left" wrapText="1"/>
      <protection locked="0"/>
    </xf>
    <xf numFmtId="0" fontId="0" fillId="0" borderId="0" xfId="0" applyAlignment="1" applyProtection="1">
      <alignment wrapText="1"/>
      <protection locked="0"/>
    </xf>
    <xf numFmtId="49" fontId="10" fillId="0" borderId="0" xfId="0" applyNumberFormat="1" applyFont="1" applyFill="1" applyAlignment="1" applyProtection="1">
      <alignment horizontal="right" vertical="top" wrapText="1"/>
      <protection locked="0"/>
    </xf>
    <xf numFmtId="49" fontId="10" fillId="0" borderId="0" xfId="0" applyNumberFormat="1" applyFont="1" applyFill="1" applyBorder="1" applyAlignment="1" applyProtection="1">
      <alignment horizontal="right" vertical="top"/>
      <protection locked="0"/>
    </xf>
    <xf numFmtId="0" fontId="0" fillId="0" borderId="0" xfId="0" applyFill="1" applyBorder="1" applyProtection="1">
      <protection locked="0"/>
    </xf>
    <xf numFmtId="2" fontId="0" fillId="0" borderId="0" xfId="0" applyNumberFormat="1" applyFill="1" applyBorder="1" applyAlignment="1" applyProtection="1">
      <alignment wrapText="1"/>
      <protection locked="0"/>
    </xf>
    <xf numFmtId="167" fontId="0" fillId="0" borderId="0" xfId="0" applyNumberFormat="1" applyFill="1" applyBorder="1" applyProtection="1">
      <protection locked="0"/>
    </xf>
    <xf numFmtId="167" fontId="2" fillId="0" borderId="0" xfId="0" applyNumberFormat="1" applyFont="1" applyFill="1" applyBorder="1"/>
    <xf numFmtId="0" fontId="2" fillId="0" borderId="0" xfId="0" applyFont="1" applyFill="1" applyAlignment="1" applyProtection="1">
      <alignment wrapText="1"/>
      <protection locked="0"/>
    </xf>
    <xf numFmtId="0" fontId="0" fillId="0" borderId="0" xfId="0" applyFill="1" applyAlignment="1" applyProtection="1">
      <alignment horizontal="left" wrapText="1"/>
      <protection locked="0"/>
    </xf>
    <xf numFmtId="0" fontId="0" fillId="0" borderId="0" xfId="0" applyFill="1" applyAlignment="1" applyProtection="1">
      <alignment horizontal="left" wrapText="1"/>
      <protection locked="0"/>
    </xf>
    <xf numFmtId="0" fontId="0" fillId="0" borderId="0" xfId="0" applyAlignment="1" applyProtection="1">
      <alignment horizontal="left" wrapText="1"/>
      <protection locked="0"/>
    </xf>
    <xf numFmtId="0" fontId="2" fillId="0" borderId="0" xfId="0" applyFont="1" applyFill="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2" fillId="0" borderId="0" xfId="0" applyFont="1" applyFill="1" applyAlignment="1" applyProtection="1">
      <alignment wrapText="1"/>
      <protection locked="0"/>
    </xf>
    <xf numFmtId="49" fontId="10" fillId="0" borderId="0" xfId="0" applyNumberFormat="1" applyFont="1" applyAlignment="1" applyProtection="1">
      <alignment horizontal="right" vertical="top" wrapText="1"/>
      <protection locked="0"/>
    </xf>
    <xf numFmtId="0" fontId="0" fillId="0" borderId="0" xfId="0" applyAlignment="1" applyProtection="1">
      <alignment horizontal="left" wrapText="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2" fillId="0" borderId="0" xfId="0" applyFont="1" applyFill="1" applyAlignment="1" applyProtection="1">
      <alignment wrapText="1"/>
      <protection locked="0"/>
    </xf>
    <xf numFmtId="0" fontId="0" fillId="0" borderId="0" xfId="0" applyAlignment="1" applyProtection="1">
      <alignment wrapText="1"/>
      <protection locked="0"/>
    </xf>
    <xf numFmtId="165" fontId="0" fillId="0" borderId="0" xfId="0" applyNumberFormat="1" applyFill="1" applyAlignment="1">
      <alignment horizontal="left" vertical="top"/>
    </xf>
    <xf numFmtId="0" fontId="0" fillId="0" borderId="0" xfId="0" applyFill="1" applyAlignment="1" applyProtection="1">
      <alignment horizontal="left" wrapText="1"/>
      <protection locked="0"/>
    </xf>
    <xf numFmtId="0" fontId="0" fillId="0" borderId="0" xfId="0" applyAlignment="1" applyProtection="1">
      <alignment horizontal="left" wrapText="1"/>
      <protection locked="0"/>
    </xf>
    <xf numFmtId="0" fontId="2" fillId="0" borderId="0" xfId="0" applyFont="1" applyFill="1" applyAlignment="1" applyProtection="1">
      <alignment wrapText="1"/>
      <protection locked="0"/>
    </xf>
    <xf numFmtId="0" fontId="0" fillId="0" borderId="0" xfId="0" applyFill="1" applyAlignment="1" applyProtection="1">
      <alignment wrapText="1"/>
      <protection locked="0"/>
    </xf>
    <xf numFmtId="0" fontId="0" fillId="0" borderId="0" xfId="0" applyAlignment="1" applyProtection="1">
      <alignment wrapText="1"/>
      <protection locked="0"/>
    </xf>
    <xf numFmtId="0" fontId="2" fillId="0" borderId="0" xfId="0" applyFont="1" applyAlignment="1" applyProtection="1">
      <alignment wrapText="1"/>
      <protection locked="0"/>
    </xf>
    <xf numFmtId="166" fontId="10" fillId="0" borderId="0" xfId="0" applyNumberFormat="1" applyFont="1" applyFill="1" applyAlignment="1" applyProtection="1">
      <alignment horizontal="right" vertical="top" wrapText="1"/>
      <protection locked="0"/>
    </xf>
    <xf numFmtId="0" fontId="0" fillId="0" borderId="0" xfId="0" applyFill="1" applyAlignment="1" applyProtection="1">
      <alignment horizontal="left" wrapText="1"/>
      <protection locked="0"/>
    </xf>
    <xf numFmtId="0" fontId="0" fillId="0" borderId="0" xfId="0" applyAlignment="1" applyProtection="1">
      <alignment horizontal="left" wrapText="1"/>
      <protection locked="0"/>
    </xf>
    <xf numFmtId="0" fontId="0" fillId="0" borderId="0" xfId="0" applyAlignment="1" applyProtection="1">
      <alignment horizontal="left" wrapText="1"/>
      <protection locked="0"/>
    </xf>
    <xf numFmtId="0" fontId="0" fillId="0" borderId="0" xfId="0" applyAlignment="1" applyProtection="1">
      <alignment horizontal="justify" vertical="top" wrapText="1"/>
      <protection locked="0"/>
    </xf>
    <xf numFmtId="0" fontId="2" fillId="0" borderId="0" xfId="0" applyFont="1" applyFill="1" applyAlignment="1" applyProtection="1">
      <alignment wrapText="1"/>
      <protection locked="0"/>
    </xf>
    <xf numFmtId="0" fontId="0" fillId="0" borderId="0" xfId="0" applyFill="1" applyAlignment="1" applyProtection="1">
      <alignment wrapText="1"/>
      <protection locked="0"/>
    </xf>
    <xf numFmtId="0" fontId="0" fillId="0" borderId="0" xfId="0" applyFill="1" applyAlignment="1" applyProtection="1">
      <alignment horizontal="left" wrapText="1"/>
      <protection locked="0"/>
    </xf>
    <xf numFmtId="0" fontId="0" fillId="0" borderId="0" xfId="0" applyAlignment="1" applyProtection="1">
      <alignment horizontal="left" wrapText="1"/>
      <protection locked="0"/>
    </xf>
    <xf numFmtId="0" fontId="36" fillId="0" borderId="0" xfId="0" applyFont="1" applyAlignment="1" applyProtection="1">
      <alignment horizontal="left" wrapText="1"/>
      <protection locked="0"/>
    </xf>
    <xf numFmtId="0" fontId="6" fillId="0" borderId="0" xfId="0" applyFont="1" applyAlignment="1" applyProtection="1">
      <alignment horizontal="left" wrapText="1"/>
      <protection locked="0"/>
    </xf>
    <xf numFmtId="0" fontId="0" fillId="0" borderId="0" xfId="0" applyAlignment="1" applyProtection="1">
      <alignment wrapText="1"/>
      <protection locked="0"/>
    </xf>
    <xf numFmtId="0" fontId="2" fillId="0" borderId="0" xfId="0" applyFont="1" applyAlignment="1" applyProtection="1">
      <alignment wrapText="1"/>
      <protection locked="0"/>
    </xf>
    <xf numFmtId="0" fontId="2" fillId="0" borderId="0" xfId="0" applyFont="1" applyFill="1" applyAlignment="1" applyProtection="1">
      <alignment wrapText="1"/>
      <protection locked="0"/>
    </xf>
    <xf numFmtId="0" fontId="0" fillId="0" borderId="0" xfId="0" applyFill="1" applyAlignment="1" applyProtection="1">
      <alignment horizontal="left" wrapText="1"/>
      <protection locked="0"/>
    </xf>
    <xf numFmtId="167" fontId="2" fillId="0" borderId="0" xfId="0" applyNumberFormat="1" applyFont="1" applyFill="1" applyAlignment="1">
      <alignment horizontal="left"/>
    </xf>
    <xf numFmtId="49" fontId="10" fillId="0" borderId="0" xfId="0" applyNumberFormat="1" applyFont="1" applyFill="1" applyAlignment="1" applyProtection="1">
      <alignment horizontal="left" vertical="top"/>
      <protection locked="0"/>
    </xf>
    <xf numFmtId="0" fontId="0" fillId="0" borderId="0" xfId="0" applyFill="1" applyAlignment="1" applyProtection="1">
      <alignment horizontal="left"/>
      <protection locked="0"/>
    </xf>
    <xf numFmtId="4" fontId="0" fillId="0" borderId="0" xfId="0" applyNumberFormat="1" applyFill="1" applyAlignment="1">
      <alignment horizontal="left"/>
    </xf>
    <xf numFmtId="0" fontId="0" fillId="0" borderId="0" xfId="0" applyFill="1" applyAlignment="1">
      <alignment horizontal="left"/>
    </xf>
    <xf numFmtId="0" fontId="0" fillId="0" borderId="0" xfId="0" applyFill="1" applyAlignment="1" applyProtection="1">
      <alignment horizontal="left" wrapText="1"/>
      <protection locked="0"/>
    </xf>
    <xf numFmtId="0" fontId="2" fillId="0" borderId="0" xfId="0" applyFont="1" applyFill="1" applyAlignment="1" applyProtection="1">
      <alignment wrapText="1"/>
      <protection locked="0"/>
    </xf>
    <xf numFmtId="0" fontId="0" fillId="0" borderId="0" xfId="0" applyAlignment="1" applyProtection="1">
      <alignment horizontal="left" wrapText="1"/>
      <protection locked="0"/>
    </xf>
    <xf numFmtId="0" fontId="0" fillId="0" borderId="0" xfId="0" applyAlignment="1" applyProtection="1">
      <alignment wrapText="1"/>
      <protection locked="0"/>
    </xf>
    <xf numFmtId="0" fontId="0" fillId="0" borderId="0" xfId="0" applyAlignment="1" applyProtection="1">
      <alignment horizontal="left" vertical="top"/>
      <protection locked="0"/>
    </xf>
    <xf numFmtId="4" fontId="23" fillId="0" borderId="0" xfId="0" applyNumberFormat="1" applyFont="1" applyFill="1" applyAlignment="1" applyProtection="1">
      <alignment wrapText="1"/>
      <protection locked="0"/>
    </xf>
    <xf numFmtId="4" fontId="22" fillId="0" borderId="0" xfId="0" applyNumberFormat="1" applyFont="1" applyFill="1"/>
    <xf numFmtId="0" fontId="22" fillId="0" borderId="0" xfId="0" applyFont="1" applyFill="1"/>
    <xf numFmtId="0" fontId="0" fillId="0" borderId="0" xfId="0" applyAlignment="1" applyProtection="1">
      <alignment horizontal="left" wrapText="1"/>
      <protection locked="0"/>
    </xf>
    <xf numFmtId="0" fontId="6" fillId="0" borderId="0" xfId="0" applyFont="1" applyAlignment="1" applyProtection="1">
      <alignment horizontal="left" wrapText="1"/>
      <protection locked="0"/>
    </xf>
    <xf numFmtId="0" fontId="2" fillId="0" borderId="0" xfId="0" applyFont="1" applyFill="1" applyAlignment="1" applyProtection="1">
      <alignment wrapText="1"/>
      <protection locked="0"/>
    </xf>
    <xf numFmtId="0" fontId="0" fillId="0" borderId="0" xfId="0" applyFill="1" applyAlignment="1" applyProtection="1">
      <alignment horizontal="left" wrapText="1"/>
      <protection locked="0"/>
    </xf>
    <xf numFmtId="0" fontId="0" fillId="0" borderId="0" xfId="0" applyAlignment="1" applyProtection="1">
      <alignment horizontal="justify" vertical="top" wrapText="1"/>
      <protection locked="0"/>
    </xf>
    <xf numFmtId="0" fontId="0" fillId="0" borderId="0" xfId="0" applyAlignment="1" applyProtection="1">
      <alignment horizontal="left" wrapText="1"/>
      <protection locked="0"/>
    </xf>
    <xf numFmtId="0" fontId="0" fillId="0" borderId="0" xfId="0" applyAlignment="1" applyProtection="1">
      <alignment wrapText="1"/>
      <protection locked="0"/>
    </xf>
    <xf numFmtId="0" fontId="2" fillId="0" borderId="0" xfId="0" applyFont="1" applyAlignment="1" applyProtection="1">
      <alignment wrapText="1"/>
      <protection locked="0"/>
    </xf>
    <xf numFmtId="0" fontId="2" fillId="0" borderId="0" xfId="0" applyFont="1" applyBorder="1" applyProtection="1">
      <protection locked="0"/>
    </xf>
    <xf numFmtId="0" fontId="45" fillId="0" borderId="0" xfId="2" applyFont="1" applyAlignment="1">
      <alignment vertical="center" wrapText="1"/>
    </xf>
    <xf numFmtId="0" fontId="46" fillId="0" borderId="0" xfId="3"/>
    <xf numFmtId="0" fontId="45" fillId="0" borderId="0" xfId="2" applyFont="1" applyAlignment="1">
      <alignment horizontal="center" vertical="top" wrapText="1"/>
    </xf>
    <xf numFmtId="0" fontId="47" fillId="0" borderId="0" xfId="3" applyFont="1"/>
    <xf numFmtId="49" fontId="47" fillId="0" borderId="0" xfId="3" applyNumberFormat="1" applyFont="1"/>
    <xf numFmtId="0" fontId="48" fillId="0" borderId="0" xfId="3" applyFont="1" applyAlignment="1">
      <alignment horizontal="left" vertical="top" wrapText="1"/>
    </xf>
    <xf numFmtId="0" fontId="48" fillId="0" borderId="0" xfId="3" applyFont="1" applyAlignment="1">
      <alignment vertical="top" wrapText="1"/>
    </xf>
    <xf numFmtId="0" fontId="49" fillId="0" borderId="0" xfId="2" applyFont="1" applyBorder="1" applyAlignment="1">
      <alignment vertical="center" wrapText="1"/>
    </xf>
    <xf numFmtId="167" fontId="42" fillId="0" borderId="0" xfId="0" applyNumberFormat="1" applyFont="1" applyProtection="1">
      <protection locked="0"/>
    </xf>
    <xf numFmtId="0" fontId="42" fillId="0" borderId="0" xfId="0" applyFont="1" applyAlignment="1" applyProtection="1">
      <alignment horizontal="left" wrapText="1"/>
      <protection locked="0"/>
    </xf>
    <xf numFmtId="167" fontId="8" fillId="0" borderId="0" xfId="1" applyNumberFormat="1" applyFont="1" applyAlignment="1">
      <alignment horizontal="right" wrapText="1"/>
    </xf>
    <xf numFmtId="0" fontId="50" fillId="0" borderId="0" xfId="0" applyFont="1" applyAlignment="1">
      <alignment horizontal="right"/>
    </xf>
    <xf numFmtId="0" fontId="27" fillId="0" borderId="0" xfId="0" applyFont="1" applyAlignment="1">
      <alignment horizontal="center" vertical="top"/>
    </xf>
    <xf numFmtId="0" fontId="27" fillId="6" borderId="0" xfId="0" applyFont="1" applyFill="1" applyAlignment="1">
      <alignment wrapText="1"/>
    </xf>
    <xf numFmtId="0" fontId="28" fillId="6" borderId="0" xfId="0" applyFont="1" applyFill="1"/>
    <xf numFmtId="4" fontId="50" fillId="0" borderId="0" xfId="0" applyNumberFormat="1" applyFont="1"/>
    <xf numFmtId="0" fontId="44" fillId="0" borderId="0" xfId="2" applyFont="1" applyAlignment="1">
      <alignment horizontal="center" vertical="top" wrapText="1"/>
    </xf>
    <xf numFmtId="0" fontId="45" fillId="0" borderId="0" xfId="2" applyFont="1" applyBorder="1" applyAlignment="1">
      <alignment horizontal="left" vertical="center" wrapText="1"/>
    </xf>
    <xf numFmtId="0" fontId="48" fillId="0" borderId="0" xfId="3" applyFont="1" applyAlignment="1">
      <alignment horizontal="left" vertical="top" wrapText="1"/>
    </xf>
    <xf numFmtId="0" fontId="0" fillId="6" borderId="0" xfId="0" applyFill="1" applyAlignment="1" applyProtection="1">
      <alignment horizontal="justify" vertical="top" wrapText="1"/>
      <protection locked="0"/>
    </xf>
    <xf numFmtId="0" fontId="0" fillId="0" borderId="0" xfId="0" applyAlignment="1" applyProtection="1">
      <alignment horizontal="justify"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wrapText="1"/>
      <protection locked="0"/>
    </xf>
    <xf numFmtId="0" fontId="2" fillId="0" borderId="0" xfId="0" applyFont="1" applyFill="1" applyAlignment="1" applyProtection="1">
      <alignment wrapText="1"/>
      <protection locked="0"/>
    </xf>
    <xf numFmtId="0" fontId="0" fillId="0" borderId="0" xfId="0" applyFill="1" applyAlignment="1" applyProtection="1">
      <alignment wrapText="1"/>
      <protection locked="0"/>
    </xf>
    <xf numFmtId="0" fontId="2" fillId="2" borderId="0" xfId="0" applyFont="1" applyFill="1" applyAlignment="1" applyProtection="1">
      <alignment wrapText="1"/>
      <protection locked="0"/>
    </xf>
    <xf numFmtId="0" fontId="0" fillId="2" borderId="0" xfId="0" applyFill="1" applyAlignment="1" applyProtection="1">
      <alignment wrapText="1"/>
      <protection locked="0"/>
    </xf>
    <xf numFmtId="0" fontId="0" fillId="0" borderId="0" xfId="0" applyAlignment="1" applyProtection="1">
      <alignment wrapText="1"/>
      <protection locked="0"/>
    </xf>
    <xf numFmtId="0" fontId="6" fillId="0" borderId="0" xfId="0" applyFont="1" applyAlignment="1" applyProtection="1">
      <alignment horizontal="justify" vertical="top" wrapText="1"/>
      <protection locked="0"/>
    </xf>
    <xf numFmtId="0" fontId="0" fillId="0" borderId="0" xfId="0" applyAlignment="1" applyProtection="1">
      <alignment horizontal="justify" vertical="top" wrapText="1"/>
    </xf>
    <xf numFmtId="0" fontId="0" fillId="0" borderId="0" xfId="0" applyAlignment="1" applyProtection="1">
      <alignment horizontal="left" wrapText="1"/>
    </xf>
    <xf numFmtId="0" fontId="6" fillId="0" borderId="0" xfId="0" applyFont="1" applyFill="1" applyAlignment="1" applyProtection="1">
      <alignment wrapText="1"/>
      <protection locked="0"/>
    </xf>
    <xf numFmtId="0" fontId="18" fillId="0" borderId="0" xfId="0" applyFont="1" applyAlignment="1" applyProtection="1">
      <alignment horizontal="left" wrapText="1"/>
      <protection locked="0"/>
    </xf>
    <xf numFmtId="0" fontId="0" fillId="0" borderId="0" xfId="0" applyFill="1" applyAlignment="1" applyProtection="1">
      <alignment horizontal="justify" vertical="top" wrapText="1"/>
      <protection locked="0"/>
    </xf>
    <xf numFmtId="0" fontId="0" fillId="0" borderId="0" xfId="0" applyFont="1" applyAlignment="1" applyProtection="1">
      <alignment horizontal="left" wrapText="1"/>
      <protection locked="0"/>
    </xf>
    <xf numFmtId="0" fontId="0" fillId="3" borderId="0" xfId="0" applyFill="1" applyAlignment="1" applyProtection="1">
      <alignment horizontal="justify" vertical="top" wrapText="1"/>
      <protection locked="0"/>
    </xf>
    <xf numFmtId="0" fontId="36" fillId="0" borderId="0" xfId="0" applyFont="1" applyAlignment="1" applyProtection="1">
      <alignment horizontal="left" wrapText="1"/>
      <protection locked="0"/>
    </xf>
    <xf numFmtId="0" fontId="0" fillId="0" borderId="0" xfId="0" applyFill="1" applyAlignment="1" applyProtection="1">
      <alignment horizontal="left" wrapText="1"/>
      <protection locked="0"/>
    </xf>
    <xf numFmtId="0" fontId="6" fillId="0" borderId="0" xfId="0" applyFont="1" applyFill="1" applyAlignment="1" applyProtection="1">
      <alignment horizontal="justify" vertical="top" wrapText="1"/>
      <protection locked="0"/>
    </xf>
    <xf numFmtId="0" fontId="6" fillId="0" borderId="0" xfId="0" applyFont="1" applyAlignment="1" applyProtection="1">
      <alignment horizontal="left" wrapText="1"/>
      <protection locked="0"/>
    </xf>
    <xf numFmtId="0" fontId="2" fillId="0" borderId="3" xfId="0" applyFont="1" applyBorder="1" applyAlignment="1" applyProtection="1">
      <alignment wrapText="1"/>
      <protection locked="0"/>
    </xf>
    <xf numFmtId="0" fontId="0" fillId="0" borderId="3" xfId="0" applyBorder="1" applyAlignment="1" applyProtection="1">
      <alignment wrapText="1"/>
      <protection locked="0"/>
    </xf>
    <xf numFmtId="0" fontId="2" fillId="0" borderId="0" xfId="0" applyFont="1" applyFill="1" applyAlignment="1" applyProtection="1">
      <alignment horizontal="left" wrapText="1"/>
      <protection locked="0"/>
    </xf>
    <xf numFmtId="0" fontId="0" fillId="0" borderId="0" xfId="0" applyFill="1" applyAlignment="1" applyProtection="1">
      <alignment horizontal="left" vertical="top" wrapText="1"/>
      <protection locked="0"/>
    </xf>
    <xf numFmtId="0" fontId="25" fillId="0" borderId="0" xfId="0" applyFont="1" applyAlignment="1">
      <alignment horizontal="left" wrapText="1"/>
    </xf>
    <xf numFmtId="0" fontId="5" fillId="0" borderId="0" xfId="0" applyFont="1" applyAlignment="1">
      <alignment horizontal="left"/>
    </xf>
    <xf numFmtId="0" fontId="2" fillId="0" borderId="0" xfId="0" applyFont="1" applyFill="1" applyAlignment="1" applyProtection="1">
      <alignment horizontal="center" wrapText="1"/>
      <protection locked="0"/>
    </xf>
    <xf numFmtId="0" fontId="2" fillId="0" borderId="0" xfId="0" applyFont="1" applyAlignment="1" applyProtection="1">
      <alignment horizontal="justify" vertical="top" wrapText="1"/>
      <protection locked="0"/>
    </xf>
    <xf numFmtId="0" fontId="0" fillId="0" borderId="0" xfId="0" applyFill="1" applyAlignment="1" applyProtection="1">
      <alignment horizontal="center" wrapText="1"/>
      <protection locked="0"/>
    </xf>
    <xf numFmtId="0" fontId="0" fillId="0" borderId="0" xfId="0" applyFont="1" applyFill="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4" xfId="0" applyFont="1" applyBorder="1" applyAlignment="1" applyProtection="1">
      <alignment horizontal="left" vertical="top"/>
      <protection locked="0"/>
    </xf>
    <xf numFmtId="0" fontId="5" fillId="2" borderId="0" xfId="0" applyFont="1" applyFill="1" applyAlignment="1">
      <alignment horizontal="center"/>
    </xf>
    <xf numFmtId="168" fontId="4" fillId="0" borderId="0" xfId="0" applyNumberFormat="1" applyFont="1" applyAlignment="1">
      <alignment horizontal="center" vertical="top"/>
    </xf>
    <xf numFmtId="0" fontId="2" fillId="0" borderId="0" xfId="0" applyFont="1" applyAlignment="1" applyProtection="1">
      <alignment horizontal="left" wrapText="1"/>
      <protection locked="0"/>
    </xf>
    <xf numFmtId="0" fontId="2" fillId="0" borderId="0" xfId="0" applyFont="1" applyAlignment="1" applyProtection="1">
      <alignment wrapText="1"/>
      <protection locked="0"/>
    </xf>
    <xf numFmtId="0" fontId="2" fillId="0" borderId="0" xfId="0" applyFont="1" applyAlignment="1" applyProtection="1">
      <alignment horizontal="center" wrapText="1"/>
      <protection locked="0"/>
    </xf>
    <xf numFmtId="0" fontId="0" fillId="0" borderId="0" xfId="0" applyAlignment="1" applyProtection="1">
      <alignment horizontal="left" vertical="top"/>
      <protection locked="0"/>
    </xf>
    <xf numFmtId="0" fontId="6" fillId="0" borderId="0" xfId="0" applyFont="1" applyAlignment="1" applyProtection="1">
      <alignment wrapText="1"/>
      <protection locked="0"/>
    </xf>
    <xf numFmtId="0" fontId="0" fillId="0" borderId="0" xfId="0" applyAlignment="1">
      <alignment horizontal="justify" vertical="top" wrapText="1"/>
    </xf>
    <xf numFmtId="0" fontId="0" fillId="0" borderId="0" xfId="0" applyAlignment="1">
      <alignment horizontal="left" wrapText="1"/>
    </xf>
    <xf numFmtId="0" fontId="30" fillId="0" borderId="0" xfId="0" applyFont="1" applyAlignment="1">
      <alignment horizontal="center"/>
    </xf>
    <xf numFmtId="0" fontId="14" fillId="0" borderId="0" xfId="0" applyFont="1" applyAlignment="1">
      <alignment horizontal="center"/>
    </xf>
    <xf numFmtId="170" fontId="0" fillId="0" borderId="0" xfId="0" applyNumberFormat="1"/>
    <xf numFmtId="170" fontId="13" fillId="0" borderId="0" xfId="0" applyNumberFormat="1" applyFont="1"/>
    <xf numFmtId="170" fontId="14" fillId="0" borderId="0" xfId="0" applyNumberFormat="1" applyFont="1"/>
  </cellXfs>
  <cellStyles count="4">
    <cellStyle name="Navadno" xfId="0" builtinId="0"/>
    <cellStyle name="Navadno 2 3" xfId="2" xr:uid="{437DA909-50A3-45C4-A492-E293C1BDB274}"/>
    <cellStyle name="Navadno 5" xfId="3" xr:uid="{A7FEAD43-D037-45D4-9A0E-6B973D064F49}"/>
    <cellStyle name="Valuta"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e5807b7a9280e3fc/ISB/GRAHOVO/PREDRA&#268;UNI/DRSC-GRAHOVO-MOP%20Predra&#269;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P"/>
      <sheetName val="MOP Rekapitulacija"/>
    </sheetNames>
    <sheetDataSet>
      <sheetData sheetId="0">
        <row r="516">
          <cell r="F516">
            <v>93469.21100000001</v>
          </cell>
        </row>
      </sheetData>
      <sheetData sheetId="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A9BAD-8CAA-439E-81B8-C66E5FC0C7A9}">
  <dimension ref="B2:I50"/>
  <sheetViews>
    <sheetView view="pageBreakPreview" zoomScaleNormal="100" zoomScaleSheetLayoutView="100" workbookViewId="0">
      <selection activeCell="D7" sqref="D7"/>
    </sheetView>
  </sheetViews>
  <sheetFormatPr defaultColWidth="8.88671875" defaultRowHeight="13.8" x14ac:dyDescent="0.25"/>
  <cols>
    <col min="1" max="1" width="6.5546875" style="356" customWidth="1"/>
    <col min="2" max="8" width="8.88671875" style="356"/>
    <col min="9" max="9" width="8.88671875" style="356" customWidth="1"/>
    <col min="10" max="16384" width="8.88671875" style="356"/>
  </cols>
  <sheetData>
    <row r="2" spans="2:9" ht="15.75" customHeight="1" x14ac:dyDescent="0.25">
      <c r="B2" s="371" t="s">
        <v>891</v>
      </c>
      <c r="C2" s="371"/>
      <c r="D2" s="371"/>
      <c r="E2" s="371"/>
      <c r="F2" s="371"/>
      <c r="G2" s="371"/>
      <c r="H2" s="371"/>
      <c r="I2" s="355"/>
    </row>
    <row r="3" spans="2:9" ht="15" customHeight="1" x14ac:dyDescent="0.25">
      <c r="B3" s="355"/>
      <c r="C3" s="355"/>
      <c r="D3" s="355"/>
      <c r="E3" s="355"/>
      <c r="F3" s="355"/>
      <c r="G3" s="355"/>
      <c r="H3" s="355"/>
      <c r="I3" s="355"/>
    </row>
    <row r="4" spans="2:9" x14ac:dyDescent="0.25">
      <c r="B4" s="362" t="s">
        <v>896</v>
      </c>
      <c r="C4" s="355"/>
      <c r="D4" s="355"/>
      <c r="E4" s="355"/>
      <c r="F4" s="355"/>
      <c r="G4" s="355"/>
      <c r="H4" s="355"/>
      <c r="I4" s="355"/>
    </row>
    <row r="5" spans="2:9" ht="13.8" customHeight="1" x14ac:dyDescent="0.25">
      <c r="B5" s="372" t="s">
        <v>897</v>
      </c>
      <c r="C5" s="372"/>
      <c r="D5" s="372"/>
      <c r="E5" s="372"/>
      <c r="F5" s="372"/>
      <c r="G5" s="372"/>
      <c r="H5" s="372"/>
      <c r="I5" s="355"/>
    </row>
    <row r="6" spans="2:9" x14ac:dyDescent="0.25">
      <c r="B6" s="372"/>
      <c r="C6" s="372"/>
      <c r="D6" s="372"/>
      <c r="E6" s="372"/>
      <c r="F6" s="372"/>
      <c r="G6" s="372"/>
      <c r="H6" s="372"/>
      <c r="I6" s="355"/>
    </row>
    <row r="7" spans="2:9" x14ac:dyDescent="0.25">
      <c r="B7" s="357"/>
      <c r="C7" s="357"/>
      <c r="D7" s="357"/>
      <c r="E7" s="357"/>
      <c r="F7" s="357"/>
      <c r="G7" s="357"/>
      <c r="H7" s="357"/>
      <c r="I7" s="357"/>
    </row>
    <row r="8" spans="2:9" x14ac:dyDescent="0.25">
      <c r="B8" s="357"/>
      <c r="C8" s="357"/>
      <c r="D8" s="357"/>
      <c r="E8" s="357"/>
      <c r="F8" s="357"/>
      <c r="G8" s="357"/>
      <c r="H8" s="357"/>
      <c r="I8" s="357"/>
    </row>
    <row r="9" spans="2:9" ht="14.4" x14ac:dyDescent="0.3">
      <c r="B9" s="358" t="s">
        <v>892</v>
      </c>
    </row>
    <row r="10" spans="2:9" ht="14.4" x14ac:dyDescent="0.3">
      <c r="B10" s="359" t="s">
        <v>893</v>
      </c>
    </row>
    <row r="12" spans="2:9" ht="13.95" customHeight="1" x14ac:dyDescent="0.25">
      <c r="B12" s="373" t="s">
        <v>894</v>
      </c>
      <c r="C12" s="373"/>
      <c r="D12" s="373"/>
      <c r="E12" s="373"/>
      <c r="F12" s="373"/>
      <c r="G12" s="373"/>
      <c r="H12" s="373"/>
    </row>
    <row r="13" spans="2:9" ht="13.95" customHeight="1" x14ac:dyDescent="0.25">
      <c r="B13" s="373"/>
      <c r="C13" s="373"/>
      <c r="D13" s="373"/>
      <c r="E13" s="373"/>
      <c r="F13" s="373"/>
      <c r="G13" s="373"/>
      <c r="H13" s="373"/>
    </row>
    <row r="14" spans="2:9" ht="13.95" customHeight="1" x14ac:dyDescent="0.25">
      <c r="B14" s="373"/>
      <c r="C14" s="373"/>
      <c r="D14" s="373"/>
      <c r="E14" s="373"/>
      <c r="F14" s="373"/>
      <c r="G14" s="373"/>
      <c r="H14" s="373"/>
    </row>
    <row r="15" spans="2:9" ht="13.95" customHeight="1" x14ac:dyDescent="0.25">
      <c r="B15" s="373"/>
      <c r="C15" s="373"/>
      <c r="D15" s="373"/>
      <c r="E15" s="373"/>
      <c r="F15" s="373"/>
      <c r="G15" s="373"/>
      <c r="H15" s="373"/>
    </row>
    <row r="16" spans="2:9" ht="13.95" customHeight="1" x14ac:dyDescent="0.25">
      <c r="B16" s="373"/>
      <c r="C16" s="373"/>
      <c r="D16" s="373"/>
      <c r="E16" s="373"/>
      <c r="F16" s="373"/>
      <c r="G16" s="373"/>
      <c r="H16" s="373"/>
    </row>
    <row r="17" spans="2:8" ht="13.95" customHeight="1" x14ac:dyDescent="0.25">
      <c r="B17" s="373"/>
      <c r="C17" s="373"/>
      <c r="D17" s="373"/>
      <c r="E17" s="373"/>
      <c r="F17" s="373"/>
      <c r="G17" s="373"/>
      <c r="H17" s="373"/>
    </row>
    <row r="18" spans="2:8" ht="13.95" customHeight="1" x14ac:dyDescent="0.25">
      <c r="B18" s="373"/>
      <c r="C18" s="373"/>
      <c r="D18" s="373"/>
      <c r="E18" s="373"/>
      <c r="F18" s="373"/>
      <c r="G18" s="373"/>
      <c r="H18" s="373"/>
    </row>
    <row r="19" spans="2:8" ht="13.95" customHeight="1" x14ac:dyDescent="0.25">
      <c r="B19" s="373"/>
      <c r="C19" s="373"/>
      <c r="D19" s="373"/>
      <c r="E19" s="373"/>
      <c r="F19" s="373"/>
      <c r="G19" s="373"/>
      <c r="H19" s="373"/>
    </row>
    <row r="20" spans="2:8" ht="13.95" customHeight="1" x14ac:dyDescent="0.25">
      <c r="B20" s="373"/>
      <c r="C20" s="373"/>
      <c r="D20" s="373"/>
      <c r="E20" s="373"/>
      <c r="F20" s="373"/>
      <c r="G20" s="373"/>
      <c r="H20" s="373"/>
    </row>
    <row r="21" spans="2:8" ht="13.95" customHeight="1" x14ac:dyDescent="0.25">
      <c r="B21" s="373"/>
      <c r="C21" s="373"/>
      <c r="D21" s="373"/>
      <c r="E21" s="373"/>
      <c r="F21" s="373"/>
      <c r="G21" s="373"/>
      <c r="H21" s="373"/>
    </row>
    <row r="22" spans="2:8" ht="13.95" customHeight="1" x14ac:dyDescent="0.25">
      <c r="B22" s="373"/>
      <c r="C22" s="373"/>
      <c r="D22" s="373"/>
      <c r="E22" s="373"/>
      <c r="F22" s="373"/>
      <c r="G22" s="373"/>
      <c r="H22" s="373"/>
    </row>
    <row r="23" spans="2:8" ht="13.95" customHeight="1" x14ac:dyDescent="0.25">
      <c r="B23" s="373"/>
      <c r="C23" s="373"/>
      <c r="D23" s="373"/>
      <c r="E23" s="373"/>
      <c r="F23" s="373"/>
      <c r="G23" s="373"/>
      <c r="H23" s="373"/>
    </row>
    <row r="24" spans="2:8" ht="13.95" customHeight="1" x14ac:dyDescent="0.25">
      <c r="B24" s="373"/>
      <c r="C24" s="373"/>
      <c r="D24" s="373"/>
      <c r="E24" s="373"/>
      <c r="F24" s="373"/>
      <c r="G24" s="373"/>
      <c r="H24" s="373"/>
    </row>
    <row r="25" spans="2:8" ht="15.6" customHeight="1" x14ac:dyDescent="0.25">
      <c r="B25" s="373"/>
      <c r="C25" s="373"/>
      <c r="D25" s="373"/>
      <c r="E25" s="373"/>
      <c r="F25" s="373"/>
      <c r="G25" s="373"/>
      <c r="H25" s="373"/>
    </row>
    <row r="26" spans="2:8" ht="15.6" customHeight="1" x14ac:dyDescent="0.25">
      <c r="B26" s="373"/>
      <c r="C26" s="373"/>
      <c r="D26" s="373"/>
      <c r="E26" s="373"/>
      <c r="F26" s="373"/>
      <c r="G26" s="373"/>
      <c r="H26" s="373"/>
    </row>
    <row r="27" spans="2:8" ht="15.6" customHeight="1" x14ac:dyDescent="0.25">
      <c r="B27" s="373"/>
      <c r="C27" s="373"/>
      <c r="D27" s="373"/>
      <c r="E27" s="373"/>
      <c r="F27" s="373"/>
      <c r="G27" s="373"/>
      <c r="H27" s="373"/>
    </row>
    <row r="28" spans="2:8" ht="13.8" customHeight="1" x14ac:dyDescent="0.25">
      <c r="B28" s="373"/>
      <c r="C28" s="373"/>
      <c r="D28" s="373"/>
      <c r="E28" s="373"/>
      <c r="F28" s="373"/>
      <c r="G28" s="373"/>
      <c r="H28" s="373"/>
    </row>
    <row r="29" spans="2:8" ht="15.6" customHeight="1" x14ac:dyDescent="0.25">
      <c r="B29" s="373"/>
      <c r="C29" s="373"/>
      <c r="D29" s="373"/>
      <c r="E29" s="373"/>
      <c r="F29" s="373"/>
      <c r="G29" s="373"/>
      <c r="H29" s="373"/>
    </row>
    <row r="30" spans="2:8" ht="15.6" customHeight="1" x14ac:dyDescent="0.25">
      <c r="B30" s="373"/>
      <c r="C30" s="373"/>
      <c r="D30" s="373"/>
      <c r="E30" s="373"/>
      <c r="F30" s="373"/>
      <c r="G30" s="373"/>
      <c r="H30" s="373"/>
    </row>
    <row r="31" spans="2:8" ht="15.6" customHeight="1" x14ac:dyDescent="0.25">
      <c r="B31" s="373"/>
      <c r="C31" s="373"/>
      <c r="D31" s="373"/>
      <c r="E31" s="373"/>
      <c r="F31" s="373"/>
      <c r="G31" s="373"/>
      <c r="H31" s="373"/>
    </row>
    <row r="32" spans="2:8" ht="15.6" customHeight="1" x14ac:dyDescent="0.25">
      <c r="B32" s="373"/>
      <c r="C32" s="373"/>
      <c r="D32" s="373"/>
      <c r="E32" s="373"/>
      <c r="F32" s="373"/>
      <c r="G32" s="373"/>
      <c r="H32" s="373"/>
    </row>
    <row r="33" spans="2:8" ht="15.6" x14ac:dyDescent="0.25">
      <c r="B33" s="360"/>
      <c r="C33" s="360"/>
      <c r="D33" s="360"/>
      <c r="E33" s="360"/>
      <c r="F33" s="360"/>
      <c r="G33" s="360"/>
      <c r="H33" s="360"/>
    </row>
    <row r="34" spans="2:8" ht="13.95" customHeight="1" x14ac:dyDescent="0.25">
      <c r="B34" s="373" t="s">
        <v>895</v>
      </c>
      <c r="C34" s="373"/>
      <c r="D34" s="373"/>
      <c r="E34" s="373"/>
      <c r="F34" s="373"/>
      <c r="G34" s="373"/>
      <c r="H34" s="373"/>
    </row>
    <row r="35" spans="2:8" ht="13.95" customHeight="1" x14ac:dyDescent="0.25">
      <c r="B35" s="373"/>
      <c r="C35" s="373"/>
      <c r="D35" s="373"/>
      <c r="E35" s="373"/>
      <c r="F35" s="373"/>
      <c r="G35" s="373"/>
      <c r="H35" s="373"/>
    </row>
    <row r="36" spans="2:8" ht="13.95" customHeight="1" x14ac:dyDescent="0.25">
      <c r="B36" s="373"/>
      <c r="C36" s="373"/>
      <c r="D36" s="373"/>
      <c r="E36" s="373"/>
      <c r="F36" s="373"/>
      <c r="G36" s="373"/>
      <c r="H36" s="373"/>
    </row>
    <row r="37" spans="2:8" ht="13.95" customHeight="1" x14ac:dyDescent="0.25">
      <c r="B37" s="373"/>
      <c r="C37" s="373"/>
      <c r="D37" s="373"/>
      <c r="E37" s="373"/>
      <c r="F37" s="373"/>
      <c r="G37" s="373"/>
      <c r="H37" s="373"/>
    </row>
    <row r="38" spans="2:8" ht="13.95" customHeight="1" x14ac:dyDescent="0.25">
      <c r="B38" s="373"/>
      <c r="C38" s="373"/>
      <c r="D38" s="373"/>
      <c r="E38" s="373"/>
      <c r="F38" s="373"/>
      <c r="G38" s="373"/>
      <c r="H38" s="373"/>
    </row>
    <row r="39" spans="2:8" ht="13.95" customHeight="1" x14ac:dyDescent="0.25">
      <c r="B39" s="373"/>
      <c r="C39" s="373"/>
      <c r="D39" s="373"/>
      <c r="E39" s="373"/>
      <c r="F39" s="373"/>
      <c r="G39" s="373"/>
      <c r="H39" s="373"/>
    </row>
    <row r="40" spans="2:8" ht="13.95" customHeight="1" x14ac:dyDescent="0.25">
      <c r="B40" s="373"/>
      <c r="C40" s="373"/>
      <c r="D40" s="373"/>
      <c r="E40" s="373"/>
      <c r="F40" s="373"/>
      <c r="G40" s="373"/>
      <c r="H40" s="373"/>
    </row>
    <row r="41" spans="2:8" ht="13.95" customHeight="1" x14ac:dyDescent="0.25">
      <c r="B41" s="373"/>
      <c r="C41" s="373"/>
      <c r="D41" s="373"/>
      <c r="E41" s="373"/>
      <c r="F41" s="373"/>
      <c r="G41" s="373"/>
      <c r="H41" s="373"/>
    </row>
    <row r="42" spans="2:8" ht="13.95" customHeight="1" x14ac:dyDescent="0.25">
      <c r="B42" s="373"/>
      <c r="C42" s="373"/>
      <c r="D42" s="373"/>
      <c r="E42" s="373"/>
      <c r="F42" s="373"/>
      <c r="G42" s="373"/>
      <c r="H42" s="373"/>
    </row>
    <row r="43" spans="2:8" ht="13.95" customHeight="1" x14ac:dyDescent="0.25">
      <c r="B43" s="373"/>
      <c r="C43" s="373"/>
      <c r="D43" s="373"/>
      <c r="E43" s="373"/>
      <c r="F43" s="373"/>
      <c r="G43" s="373"/>
      <c r="H43" s="373"/>
    </row>
    <row r="44" spans="2:8" ht="13.95" customHeight="1" x14ac:dyDescent="0.25">
      <c r="B44" s="373"/>
      <c r="C44" s="373"/>
      <c r="D44" s="373"/>
      <c r="E44" s="373"/>
      <c r="F44" s="373"/>
      <c r="G44" s="373"/>
      <c r="H44" s="373"/>
    </row>
    <row r="45" spans="2:8" ht="13.95" customHeight="1" x14ac:dyDescent="0.25">
      <c r="B45" s="373"/>
      <c r="C45" s="373"/>
      <c r="D45" s="373"/>
      <c r="E45" s="373"/>
      <c r="F45" s="373"/>
      <c r="G45" s="373"/>
      <c r="H45" s="373"/>
    </row>
    <row r="46" spans="2:8" ht="13.95" customHeight="1" x14ac:dyDescent="0.25">
      <c r="B46" s="373"/>
      <c r="C46" s="373"/>
      <c r="D46" s="373"/>
      <c r="E46" s="373"/>
      <c r="F46" s="373"/>
      <c r="G46" s="373"/>
      <c r="H46" s="373"/>
    </row>
    <row r="47" spans="2:8" ht="13.95" customHeight="1" x14ac:dyDescent="0.25">
      <c r="B47" s="373"/>
      <c r="C47" s="373"/>
      <c r="D47" s="373"/>
      <c r="E47" s="373"/>
      <c r="F47" s="373"/>
      <c r="G47" s="373"/>
      <c r="H47" s="373"/>
    </row>
    <row r="48" spans="2:8" x14ac:dyDescent="0.25">
      <c r="B48" s="373"/>
      <c r="C48" s="373"/>
      <c r="D48" s="373"/>
      <c r="E48" s="373"/>
      <c r="F48" s="373"/>
      <c r="G48" s="373"/>
      <c r="H48" s="373"/>
    </row>
    <row r="49" spans="2:8" ht="13.95" customHeight="1" x14ac:dyDescent="0.25">
      <c r="B49" s="361"/>
      <c r="C49" s="361"/>
      <c r="D49" s="361"/>
      <c r="E49" s="361"/>
      <c r="F49" s="361"/>
      <c r="G49" s="361"/>
      <c r="H49" s="361"/>
    </row>
    <row r="50" spans="2:8" ht="13.95" customHeight="1" x14ac:dyDescent="0.25">
      <c r="B50" s="361"/>
      <c r="C50" s="361"/>
      <c r="D50" s="361"/>
      <c r="E50" s="361"/>
      <c r="F50" s="361"/>
      <c r="G50" s="361"/>
      <c r="H50" s="361"/>
    </row>
  </sheetData>
  <mergeCells count="4">
    <mergeCell ref="B2:H2"/>
    <mergeCell ref="B5:H6"/>
    <mergeCell ref="B12:H32"/>
    <mergeCell ref="B34:H48"/>
  </mergeCells>
  <pageMargins left="0.70866141732283472" right="0.70866141732283472" top="0.74803149606299213" bottom="0.74803149606299213" header="0.31496062992125984" footer="0.31496062992125984"/>
  <pageSetup paperSize="9" scale="11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807"/>
  <sheetViews>
    <sheetView view="pageBreakPreview" topLeftCell="A782" zoomScale="115" zoomScaleNormal="100" zoomScaleSheetLayoutView="115" zoomScalePageLayoutView="120" workbookViewId="0">
      <selection activeCell="F796" sqref="F796"/>
    </sheetView>
  </sheetViews>
  <sheetFormatPr defaultRowHeight="13.2" x14ac:dyDescent="0.25"/>
  <cols>
    <col min="1" max="1" width="5.109375" style="51" customWidth="1"/>
    <col min="2" max="2" width="1.44140625" style="13" customWidth="1"/>
    <col min="3" max="3" width="23.6640625" style="12" customWidth="1"/>
    <col min="4" max="4" width="13.6640625" style="18" customWidth="1"/>
    <col min="5" max="5" width="20.6640625" style="84" customWidth="1"/>
    <col min="6" max="6" width="18.33203125" style="77" customWidth="1"/>
    <col min="7" max="7" width="13.44140625" style="1" bestFit="1" customWidth="1"/>
    <col min="8" max="8" width="9" customWidth="1"/>
  </cols>
  <sheetData>
    <row r="1" spans="1:11" x14ac:dyDescent="0.25">
      <c r="A1"/>
      <c r="B1"/>
      <c r="C1" s="24"/>
      <c r="D1"/>
      <c r="E1" s="74"/>
      <c r="F1" s="74"/>
      <c r="G1"/>
    </row>
    <row r="2" spans="1:11" ht="111.75" customHeight="1" x14ac:dyDescent="0.3">
      <c r="A2" s="399" t="s">
        <v>873</v>
      </c>
      <c r="B2" s="400"/>
      <c r="C2" s="400"/>
      <c r="D2" s="400"/>
      <c r="E2" s="400"/>
      <c r="F2" s="400"/>
      <c r="G2" s="22"/>
      <c r="H2" s="22"/>
      <c r="K2" s="101"/>
    </row>
    <row r="3" spans="1:11" ht="15.6" x14ac:dyDescent="0.3">
      <c r="A3" s="22"/>
      <c r="B3" s="22"/>
      <c r="C3" s="22"/>
      <c r="D3" s="22"/>
      <c r="E3" s="75"/>
      <c r="F3" s="75"/>
      <c r="G3" s="22"/>
      <c r="H3" s="22"/>
    </row>
    <row r="4" spans="1:11" s="66" customFormat="1" x14ac:dyDescent="0.25">
      <c r="A4" s="60" t="s">
        <v>17</v>
      </c>
      <c r="B4" s="61"/>
      <c r="C4" s="380" t="s">
        <v>0</v>
      </c>
      <c r="D4" s="381"/>
      <c r="E4" s="83"/>
      <c r="F4" s="76"/>
      <c r="G4" s="65"/>
    </row>
    <row r="5" spans="1:11" x14ac:dyDescent="0.25">
      <c r="A5" s="49"/>
      <c r="B5" s="10"/>
      <c r="C5" s="11"/>
      <c r="D5" s="12"/>
    </row>
    <row r="6" spans="1:11" s="2" customFormat="1" x14ac:dyDescent="0.25">
      <c r="A6" s="43" t="s">
        <v>48</v>
      </c>
      <c r="B6" s="44"/>
      <c r="C6" s="378" t="s">
        <v>49</v>
      </c>
      <c r="D6" s="379"/>
      <c r="E6" s="85"/>
      <c r="F6" s="78"/>
      <c r="G6" s="5"/>
    </row>
    <row r="8" spans="1:11" s="66" customFormat="1" ht="25.5" customHeight="1" x14ac:dyDescent="0.25">
      <c r="A8" s="188" t="s">
        <v>163</v>
      </c>
      <c r="B8" s="111"/>
      <c r="C8" s="388" t="s">
        <v>164</v>
      </c>
      <c r="D8" s="388"/>
      <c r="E8" s="388"/>
      <c r="F8" s="192"/>
      <c r="G8" s="65"/>
    </row>
    <row r="9" spans="1:11" x14ac:dyDescent="0.25">
      <c r="B9" s="108"/>
      <c r="E9" s="102"/>
      <c r="F9" s="103"/>
      <c r="G9" s="109"/>
    </row>
    <row r="10" spans="1:11" x14ac:dyDescent="0.25">
      <c r="B10" s="108"/>
      <c r="C10" s="15" t="s">
        <v>119</v>
      </c>
      <c r="D10" s="18">
        <v>0.18</v>
      </c>
      <c r="E10" s="102">
        <v>0</v>
      </c>
      <c r="F10" s="103">
        <f>D10*E10</f>
        <v>0</v>
      </c>
      <c r="G10" s="109"/>
    </row>
    <row r="12" spans="1:11" s="66" customFormat="1" ht="39.75" customHeight="1" x14ac:dyDescent="0.25">
      <c r="A12" s="188" t="s">
        <v>165</v>
      </c>
      <c r="B12" s="111"/>
      <c r="C12" s="388" t="s">
        <v>588</v>
      </c>
      <c r="D12" s="388"/>
      <c r="E12" s="388"/>
      <c r="F12" s="192"/>
      <c r="G12" s="65"/>
    </row>
    <row r="13" spans="1:11" x14ac:dyDescent="0.25">
      <c r="B13" s="108"/>
      <c r="E13" s="102"/>
      <c r="F13" s="103"/>
      <c r="G13" s="109"/>
    </row>
    <row r="14" spans="1:11" x14ac:dyDescent="0.25">
      <c r="B14" s="108"/>
      <c r="C14" s="15" t="s">
        <v>119</v>
      </c>
      <c r="D14" s="18">
        <v>0.2</v>
      </c>
      <c r="E14" s="102">
        <v>0</v>
      </c>
      <c r="F14" s="103">
        <f>D14*E14</f>
        <v>0</v>
      </c>
      <c r="G14" s="109"/>
    </row>
    <row r="15" spans="1:11" ht="14.25" customHeight="1" x14ac:dyDescent="0.25"/>
    <row r="16" spans="1:11" ht="27" customHeight="1" x14ac:dyDescent="0.25">
      <c r="A16" s="279" t="s">
        <v>509</v>
      </c>
      <c r="C16" s="375" t="s">
        <v>508</v>
      </c>
      <c r="D16" s="375"/>
      <c r="E16" s="375"/>
      <c r="F16" s="79"/>
    </row>
    <row r="17" spans="1:7" x14ac:dyDescent="0.25">
      <c r="B17" s="108"/>
      <c r="E17" s="102"/>
      <c r="F17" s="103"/>
      <c r="G17" s="109"/>
    </row>
    <row r="18" spans="1:7" x14ac:dyDescent="0.25">
      <c r="B18" s="108"/>
      <c r="C18" s="15" t="s">
        <v>120</v>
      </c>
      <c r="D18" s="18">
        <v>18</v>
      </c>
      <c r="E18" s="102">
        <v>0</v>
      </c>
      <c r="F18" s="103">
        <f>D18*E18</f>
        <v>0</v>
      </c>
      <c r="G18" s="109"/>
    </row>
    <row r="19" spans="1:7" ht="14.25" customHeight="1" x14ac:dyDescent="0.25">
      <c r="C19" s="316"/>
    </row>
    <row r="20" spans="1:7" ht="27" customHeight="1" x14ac:dyDescent="0.25">
      <c r="A20" s="279" t="s">
        <v>507</v>
      </c>
      <c r="C20" s="375" t="s">
        <v>589</v>
      </c>
      <c r="D20" s="375"/>
      <c r="E20" s="375"/>
      <c r="F20" s="79"/>
    </row>
    <row r="21" spans="1:7" x14ac:dyDescent="0.25">
      <c r="B21" s="108"/>
      <c r="C21" s="316"/>
      <c r="E21" s="102"/>
      <c r="F21" s="103"/>
      <c r="G21" s="109"/>
    </row>
    <row r="22" spans="1:7" x14ac:dyDescent="0.25">
      <c r="B22" s="108"/>
      <c r="C22" s="313" t="s">
        <v>120</v>
      </c>
      <c r="D22" s="18">
        <v>8</v>
      </c>
      <c r="E22" s="102">
        <v>0</v>
      </c>
      <c r="F22" s="103">
        <f>D22*E22</f>
        <v>0</v>
      </c>
      <c r="G22" s="109"/>
    </row>
    <row r="23" spans="1:7" ht="14.25" customHeight="1" x14ac:dyDescent="0.25"/>
    <row r="24" spans="1:7" s="66" customFormat="1" ht="54.75" customHeight="1" x14ac:dyDescent="0.25">
      <c r="A24" s="188" t="s">
        <v>188</v>
      </c>
      <c r="B24" s="111"/>
      <c r="C24" s="388" t="s">
        <v>590</v>
      </c>
      <c r="D24" s="388"/>
      <c r="E24" s="388"/>
      <c r="F24" s="192"/>
      <c r="G24" s="65"/>
    </row>
    <row r="25" spans="1:7" x14ac:dyDescent="0.25">
      <c r="B25" s="108"/>
      <c r="E25" s="102"/>
      <c r="F25" s="103"/>
      <c r="G25" s="109"/>
    </row>
    <row r="26" spans="1:7" x14ac:dyDescent="0.25">
      <c r="B26" s="108"/>
      <c r="C26" s="15" t="s">
        <v>120</v>
      </c>
      <c r="D26" s="18">
        <v>655</v>
      </c>
      <c r="E26" s="102">
        <v>0</v>
      </c>
      <c r="F26" s="103">
        <f>D26*E26</f>
        <v>0</v>
      </c>
      <c r="G26" s="109"/>
    </row>
    <row r="27" spans="1:7" ht="14.25" customHeight="1" x14ac:dyDescent="0.25">
      <c r="C27" s="290"/>
    </row>
    <row r="28" spans="1:7" s="66" customFormat="1" ht="28.5" customHeight="1" x14ac:dyDescent="0.25">
      <c r="A28" s="318" t="s">
        <v>510</v>
      </c>
      <c r="B28" s="111"/>
      <c r="C28" s="388" t="s">
        <v>585</v>
      </c>
      <c r="D28" s="388"/>
      <c r="E28" s="388"/>
      <c r="F28" s="192"/>
      <c r="G28" s="65"/>
    </row>
    <row r="29" spans="1:7" x14ac:dyDescent="0.25">
      <c r="B29" s="108"/>
      <c r="C29" s="290"/>
      <c r="E29" s="102"/>
      <c r="F29" s="103"/>
      <c r="G29" s="109"/>
    </row>
    <row r="30" spans="1:7" x14ac:dyDescent="0.25">
      <c r="B30" s="108"/>
      <c r="C30" s="286" t="s">
        <v>120</v>
      </c>
      <c r="D30" s="18">
        <v>146</v>
      </c>
      <c r="E30" s="102">
        <v>0</v>
      </c>
      <c r="F30" s="103">
        <f>D30*E30</f>
        <v>0</v>
      </c>
      <c r="G30" s="109"/>
    </row>
    <row r="31" spans="1:7" ht="14.25" customHeight="1" x14ac:dyDescent="0.25"/>
    <row r="32" spans="1:7" ht="14.25" customHeight="1" x14ac:dyDescent="0.25">
      <c r="A32" s="188" t="s">
        <v>121</v>
      </c>
      <c r="C32" s="375" t="s">
        <v>591</v>
      </c>
      <c r="D32" s="375"/>
      <c r="E32" s="375"/>
      <c r="F32" s="79"/>
    </row>
    <row r="33" spans="1:7" x14ac:dyDescent="0.25">
      <c r="B33" s="108"/>
      <c r="E33" s="102"/>
      <c r="F33" s="103"/>
      <c r="G33" s="109"/>
    </row>
    <row r="34" spans="1:7" x14ac:dyDescent="0.25">
      <c r="B34" s="108"/>
      <c r="C34" s="15" t="s">
        <v>73</v>
      </c>
      <c r="D34" s="18">
        <v>45</v>
      </c>
      <c r="E34" s="102">
        <v>0</v>
      </c>
      <c r="F34" s="103">
        <f>D34*E34</f>
        <v>0</v>
      </c>
      <c r="G34" s="109"/>
    </row>
    <row r="35" spans="1:7" x14ac:dyDescent="0.25">
      <c r="A35" s="49"/>
      <c r="B35" s="10"/>
      <c r="C35" s="11"/>
      <c r="D35" s="12"/>
    </row>
    <row r="36" spans="1:7" s="2" customFormat="1" x14ac:dyDescent="0.25">
      <c r="A36" s="43" t="s">
        <v>85</v>
      </c>
      <c r="B36" s="44"/>
      <c r="C36" s="378" t="s">
        <v>86</v>
      </c>
      <c r="D36" s="379"/>
      <c r="E36" s="85"/>
      <c r="F36" s="78"/>
      <c r="G36" s="5"/>
    </row>
    <row r="37" spans="1:7" s="2" customFormat="1" x14ac:dyDescent="0.25">
      <c r="A37" s="43"/>
      <c r="B37" s="44"/>
      <c r="C37" s="47"/>
      <c r="D37" s="48"/>
      <c r="E37" s="85"/>
      <c r="F37" s="78"/>
      <c r="G37" s="5"/>
    </row>
    <row r="38" spans="1:7" ht="27" customHeight="1" x14ac:dyDescent="0.25">
      <c r="A38" s="50" t="s">
        <v>511</v>
      </c>
      <c r="C38" s="375" t="s">
        <v>512</v>
      </c>
      <c r="D38" s="375"/>
      <c r="E38" s="375"/>
      <c r="F38" s="79"/>
    </row>
    <row r="39" spans="1:7" ht="15" customHeight="1" x14ac:dyDescent="0.25">
      <c r="A39" s="50"/>
      <c r="C39" s="376"/>
      <c r="D39" s="376"/>
      <c r="E39" s="86"/>
      <c r="F39" s="79"/>
    </row>
    <row r="40" spans="1:7" ht="15.6" x14ac:dyDescent="0.25">
      <c r="C40" s="321" t="s">
        <v>592</v>
      </c>
      <c r="D40" s="18">
        <v>88</v>
      </c>
      <c r="E40" s="84">
        <v>0</v>
      </c>
      <c r="F40" s="71">
        <f>PRODUCT(D40,E40)</f>
        <v>0</v>
      </c>
    </row>
    <row r="41" spans="1:7" s="2" customFormat="1" x14ac:dyDescent="0.25">
      <c r="A41" s="63"/>
      <c r="B41" s="10"/>
      <c r="C41" s="317"/>
      <c r="D41" s="316"/>
      <c r="E41" s="84"/>
      <c r="F41" s="77"/>
      <c r="G41" s="5"/>
    </row>
    <row r="42" spans="1:7" ht="32.25" customHeight="1" x14ac:dyDescent="0.25">
      <c r="A42" s="50" t="s">
        <v>513</v>
      </c>
      <c r="C42" s="375" t="s">
        <v>593</v>
      </c>
      <c r="D42" s="375"/>
      <c r="E42" s="375"/>
      <c r="F42" s="79"/>
    </row>
    <row r="43" spans="1:7" ht="15" customHeight="1" x14ac:dyDescent="0.25">
      <c r="A43" s="50"/>
      <c r="C43" s="376"/>
      <c r="D43" s="376"/>
      <c r="E43" s="86"/>
      <c r="F43" s="79"/>
    </row>
    <row r="44" spans="1:7" x14ac:dyDescent="0.25">
      <c r="C44" s="313" t="s">
        <v>3</v>
      </c>
      <c r="D44" s="18">
        <v>8</v>
      </c>
      <c r="E44" s="84">
        <v>0</v>
      </c>
      <c r="F44" s="71">
        <f>PRODUCT(D44,E44)</f>
        <v>0</v>
      </c>
    </row>
    <row r="45" spans="1:7" s="2" customFormat="1" x14ac:dyDescent="0.25">
      <c r="A45" s="63"/>
      <c r="B45" s="10"/>
      <c r="C45" s="330"/>
      <c r="D45" s="329"/>
      <c r="E45" s="84"/>
      <c r="F45" s="77"/>
      <c r="G45" s="5"/>
    </row>
    <row r="46" spans="1:7" ht="32.25" customHeight="1" x14ac:dyDescent="0.25">
      <c r="A46" s="50" t="s">
        <v>596</v>
      </c>
      <c r="C46" s="375" t="s">
        <v>889</v>
      </c>
      <c r="D46" s="375"/>
      <c r="E46" s="375"/>
      <c r="F46" s="79"/>
    </row>
    <row r="47" spans="1:7" ht="15" customHeight="1" x14ac:dyDescent="0.25">
      <c r="A47" s="50"/>
      <c r="C47" s="376"/>
      <c r="D47" s="376"/>
      <c r="E47" s="86"/>
      <c r="F47" s="79"/>
    </row>
    <row r="48" spans="1:7" x14ac:dyDescent="0.25">
      <c r="C48" s="326" t="s">
        <v>3</v>
      </c>
      <c r="D48" s="18">
        <v>6</v>
      </c>
      <c r="E48" s="84">
        <v>0</v>
      </c>
      <c r="F48" s="71">
        <f>PRODUCT(D48,E48)</f>
        <v>0</v>
      </c>
    </row>
    <row r="49" spans="1:7" s="2" customFormat="1" x14ac:dyDescent="0.25">
      <c r="A49" s="63"/>
      <c r="B49" s="10"/>
      <c r="C49" s="317"/>
      <c r="D49" s="316"/>
      <c r="E49" s="84"/>
      <c r="F49" s="77"/>
      <c r="G49" s="5"/>
    </row>
    <row r="50" spans="1:7" ht="28.5" customHeight="1" x14ac:dyDescent="0.25">
      <c r="A50" s="50" t="s">
        <v>595</v>
      </c>
      <c r="C50" s="375" t="s">
        <v>594</v>
      </c>
      <c r="D50" s="375"/>
      <c r="E50" s="375"/>
      <c r="F50" s="79"/>
    </row>
    <row r="51" spans="1:7" ht="15" customHeight="1" x14ac:dyDescent="0.25">
      <c r="A51" s="50"/>
      <c r="C51" s="376"/>
      <c r="D51" s="376"/>
      <c r="E51" s="86"/>
      <c r="F51" s="79"/>
    </row>
    <row r="52" spans="1:7" x14ac:dyDescent="0.25">
      <c r="C52" s="313" t="s">
        <v>3</v>
      </c>
      <c r="D52" s="18">
        <v>8</v>
      </c>
      <c r="E52" s="84">
        <v>0</v>
      </c>
      <c r="F52" s="71">
        <f>PRODUCT(D52,E52)</f>
        <v>0</v>
      </c>
    </row>
    <row r="53" spans="1:7" s="2" customFormat="1" x14ac:dyDescent="0.25">
      <c r="A53" s="63"/>
      <c r="B53" s="10"/>
      <c r="C53" s="330"/>
      <c r="D53" s="329"/>
      <c r="E53" s="84"/>
      <c r="F53" s="77"/>
      <c r="G53" s="5"/>
    </row>
    <row r="54" spans="1:7" ht="28.5" customHeight="1" x14ac:dyDescent="0.25">
      <c r="A54" s="50" t="s">
        <v>597</v>
      </c>
      <c r="C54" s="375" t="s">
        <v>708</v>
      </c>
      <c r="D54" s="375"/>
      <c r="E54" s="375"/>
      <c r="F54" s="79"/>
    </row>
    <row r="55" spans="1:7" ht="15" customHeight="1" x14ac:dyDescent="0.25">
      <c r="A55" s="50"/>
      <c r="C55" s="376"/>
      <c r="D55" s="376"/>
      <c r="E55" s="86"/>
      <c r="F55" s="79"/>
    </row>
    <row r="56" spans="1:7" x14ac:dyDescent="0.25">
      <c r="C56" s="326" t="s">
        <v>3</v>
      </c>
      <c r="D56" s="18">
        <v>6</v>
      </c>
      <c r="E56" s="84">
        <v>0</v>
      </c>
      <c r="F56" s="71">
        <f>PRODUCT(D56,E56)</f>
        <v>0</v>
      </c>
    </row>
    <row r="57" spans="1:7" x14ac:dyDescent="0.25">
      <c r="A57" s="49"/>
      <c r="B57" s="10"/>
      <c r="C57" s="11"/>
      <c r="D57" s="12"/>
    </row>
    <row r="58" spans="1:7" s="2" customFormat="1" ht="24.75" customHeight="1" x14ac:dyDescent="0.25">
      <c r="A58" s="43" t="s">
        <v>122</v>
      </c>
      <c r="B58" s="44"/>
      <c r="C58" s="378" t="s">
        <v>123</v>
      </c>
      <c r="D58" s="379"/>
      <c r="E58" s="85"/>
      <c r="F58" s="78"/>
      <c r="G58" s="5"/>
    </row>
    <row r="59" spans="1:7" s="66" customFormat="1" ht="16.5" customHeight="1" x14ac:dyDescent="0.25">
      <c r="A59" s="117"/>
      <c r="B59" s="111"/>
      <c r="C59" s="118"/>
      <c r="D59" s="119"/>
      <c r="E59" s="113"/>
      <c r="F59" s="187"/>
      <c r="G59" s="65"/>
    </row>
    <row r="60" spans="1:7" s="66" customFormat="1" ht="14.25" customHeight="1" x14ac:dyDescent="0.25">
      <c r="A60" s="188" t="s">
        <v>514</v>
      </c>
      <c r="B60" s="111"/>
      <c r="C60" s="388" t="s">
        <v>515</v>
      </c>
      <c r="D60" s="388"/>
      <c r="E60" s="388"/>
      <c r="F60" s="189"/>
      <c r="G60" s="65"/>
    </row>
    <row r="61" spans="1:7" s="66" customFormat="1" ht="14.25" customHeight="1" x14ac:dyDescent="0.25">
      <c r="A61" s="188"/>
      <c r="B61" s="111"/>
      <c r="C61" s="398"/>
      <c r="D61" s="398"/>
      <c r="E61" s="398"/>
      <c r="F61" s="189"/>
      <c r="G61" s="65"/>
    </row>
    <row r="62" spans="1:7" s="66" customFormat="1" x14ac:dyDescent="0.25">
      <c r="A62" s="117"/>
      <c r="B62" s="111"/>
      <c r="C62" s="312" t="s">
        <v>516</v>
      </c>
      <c r="D62" s="119">
        <v>4</v>
      </c>
      <c r="E62" s="113">
        <v>0</v>
      </c>
      <c r="F62" s="187">
        <f>PRODUCT(D62,E62)</f>
        <v>0</v>
      </c>
      <c r="G62" s="65"/>
    </row>
    <row r="63" spans="1:7" s="66" customFormat="1" ht="16.5" customHeight="1" x14ac:dyDescent="0.25">
      <c r="A63" s="117"/>
      <c r="B63" s="111"/>
      <c r="C63" s="312"/>
      <c r="D63" s="119"/>
      <c r="E63" s="113"/>
      <c r="F63" s="187"/>
      <c r="G63" s="65"/>
    </row>
    <row r="64" spans="1:7" s="66" customFormat="1" ht="41.25" customHeight="1" x14ac:dyDescent="0.25">
      <c r="A64" s="318" t="s">
        <v>599</v>
      </c>
      <c r="B64" s="111"/>
      <c r="C64" s="388" t="s">
        <v>598</v>
      </c>
      <c r="D64" s="388"/>
      <c r="E64" s="388"/>
      <c r="F64" s="189"/>
      <c r="G64" s="65"/>
    </row>
    <row r="65" spans="1:7" s="66" customFormat="1" ht="27" customHeight="1" x14ac:dyDescent="0.25">
      <c r="A65" s="188"/>
      <c r="B65" s="111"/>
      <c r="C65" s="398" t="s">
        <v>435</v>
      </c>
      <c r="D65" s="398"/>
      <c r="E65" s="398"/>
      <c r="F65" s="189"/>
      <c r="G65" s="65"/>
    </row>
    <row r="66" spans="1:7" s="66" customFormat="1" x14ac:dyDescent="0.25">
      <c r="A66" s="117"/>
      <c r="B66" s="111"/>
      <c r="C66" s="312" t="s">
        <v>166</v>
      </c>
      <c r="D66" s="119">
        <v>156</v>
      </c>
      <c r="E66" s="113">
        <v>0</v>
      </c>
      <c r="F66" s="187">
        <f>PRODUCT(D66,E66)</f>
        <v>0</v>
      </c>
      <c r="G66" s="65"/>
    </row>
    <row r="67" spans="1:7" s="66" customFormat="1" ht="12.75" customHeight="1" x14ac:dyDescent="0.25">
      <c r="A67" s="117"/>
      <c r="B67" s="111"/>
      <c r="C67" s="118"/>
      <c r="D67" s="119"/>
      <c r="E67" s="113"/>
      <c r="F67" s="187"/>
      <c r="G67" s="65"/>
    </row>
    <row r="68" spans="1:7" s="66" customFormat="1" ht="26.25" customHeight="1" x14ac:dyDescent="0.25">
      <c r="A68" s="318" t="s">
        <v>601</v>
      </c>
      <c r="B68" s="111"/>
      <c r="C68" s="388" t="s">
        <v>600</v>
      </c>
      <c r="D68" s="388"/>
      <c r="E68" s="388"/>
      <c r="F68" s="189"/>
      <c r="G68" s="65"/>
    </row>
    <row r="69" spans="1:7" s="66" customFormat="1" x14ac:dyDescent="0.25">
      <c r="A69" s="188"/>
      <c r="B69" s="111"/>
      <c r="C69" s="398"/>
      <c r="D69" s="398"/>
      <c r="E69" s="398"/>
      <c r="F69" s="189"/>
      <c r="G69" s="65"/>
    </row>
    <row r="70" spans="1:7" s="66" customFormat="1" x14ac:dyDescent="0.25">
      <c r="A70" s="117"/>
      <c r="B70" s="111"/>
      <c r="C70" s="118" t="s">
        <v>124</v>
      </c>
      <c r="D70" s="119">
        <v>12</v>
      </c>
      <c r="E70" s="113">
        <v>0</v>
      </c>
      <c r="F70" s="187">
        <f>PRODUCT(D70,E70)</f>
        <v>0</v>
      </c>
      <c r="G70" s="65"/>
    </row>
    <row r="71" spans="1:7" x14ac:dyDescent="0.25">
      <c r="A71" s="49"/>
      <c r="B71" s="10"/>
      <c r="C71" s="11"/>
      <c r="D71" s="12"/>
    </row>
    <row r="72" spans="1:7" s="2" customFormat="1" ht="16.5" customHeight="1" x14ac:dyDescent="0.25">
      <c r="A72" s="43" t="s">
        <v>127</v>
      </c>
      <c r="B72" s="44"/>
      <c r="C72" s="401" t="s">
        <v>125</v>
      </c>
      <c r="D72" s="401"/>
      <c r="E72" s="401"/>
      <c r="F72" s="78"/>
      <c r="G72" s="5"/>
    </row>
    <row r="73" spans="1:7" ht="13.5" customHeight="1" x14ac:dyDescent="0.25">
      <c r="C73" s="15"/>
      <c r="E73" s="102"/>
      <c r="F73" s="103"/>
    </row>
    <row r="74" spans="1:7" ht="124.8" customHeight="1" x14ac:dyDescent="0.25">
      <c r="A74" s="318" t="s">
        <v>710</v>
      </c>
      <c r="C74" s="375" t="s">
        <v>607</v>
      </c>
      <c r="D74" s="375"/>
      <c r="E74" s="375"/>
      <c r="F74" s="79"/>
    </row>
    <row r="75" spans="1:7" ht="15.6" x14ac:dyDescent="0.25">
      <c r="C75" s="320" t="s">
        <v>587</v>
      </c>
      <c r="D75" s="18">
        <v>1000.5</v>
      </c>
      <c r="E75" s="84">
        <v>0</v>
      </c>
      <c r="F75" s="71">
        <f>PRODUCT(D75,E75)</f>
        <v>0</v>
      </c>
    </row>
    <row r="76" spans="1:7" ht="16.5" customHeight="1" x14ac:dyDescent="0.25">
      <c r="C76" s="15"/>
      <c r="E76" s="102"/>
      <c r="F76" s="103"/>
    </row>
    <row r="77" spans="1:7" ht="41.25" customHeight="1" x14ac:dyDescent="0.25">
      <c r="A77" s="318" t="s">
        <v>517</v>
      </c>
      <c r="C77" s="375" t="s">
        <v>606</v>
      </c>
      <c r="D77" s="375"/>
      <c r="E77" s="375"/>
      <c r="F77" s="104"/>
    </row>
    <row r="78" spans="1:7" ht="61.5" customHeight="1" x14ac:dyDescent="0.25">
      <c r="A78" s="50"/>
      <c r="C78" s="376" t="s">
        <v>608</v>
      </c>
      <c r="D78" s="376"/>
      <c r="E78" s="376"/>
      <c r="F78" s="104"/>
    </row>
    <row r="79" spans="1:7" ht="15.6" x14ac:dyDescent="0.25">
      <c r="C79" s="326" t="s">
        <v>609</v>
      </c>
      <c r="D79" s="18">
        <v>1562.9</v>
      </c>
      <c r="E79" s="102">
        <v>0</v>
      </c>
      <c r="F79" s="103">
        <f>PRODUCT(D79,E79)</f>
        <v>0</v>
      </c>
    </row>
    <row r="80" spans="1:7" ht="15" customHeight="1" x14ac:dyDescent="0.25">
      <c r="C80" s="15"/>
      <c r="E80" s="102"/>
      <c r="F80" s="103"/>
    </row>
    <row r="81" spans="1:7" ht="18" customHeight="1" x14ac:dyDescent="0.25">
      <c r="A81" s="279" t="s">
        <v>603</v>
      </c>
      <c r="C81" s="375" t="s">
        <v>604</v>
      </c>
      <c r="D81" s="375"/>
      <c r="E81" s="375"/>
      <c r="F81" s="104"/>
    </row>
    <row r="82" spans="1:7" x14ac:dyDescent="0.25">
      <c r="A82" s="50"/>
      <c r="C82" s="14"/>
      <c r="D82" s="14"/>
      <c r="E82" s="105"/>
      <c r="F82" s="104"/>
    </row>
    <row r="83" spans="1:7" ht="15.6" x14ac:dyDescent="0.25">
      <c r="C83" s="320" t="s">
        <v>586</v>
      </c>
      <c r="D83" s="18">
        <v>207</v>
      </c>
      <c r="E83" s="102">
        <v>0</v>
      </c>
      <c r="F83" s="103">
        <f>PRODUCT(D83,E83)</f>
        <v>0</v>
      </c>
    </row>
    <row r="84" spans="1:7" ht="15" customHeight="1" x14ac:dyDescent="0.25">
      <c r="C84" s="326"/>
      <c r="E84" s="102"/>
      <c r="F84" s="103"/>
    </row>
    <row r="85" spans="1:7" ht="41.25" customHeight="1" x14ac:dyDescent="0.25">
      <c r="A85" s="279" t="s">
        <v>602</v>
      </c>
      <c r="C85" s="375" t="s">
        <v>610</v>
      </c>
      <c r="D85" s="375"/>
      <c r="E85" s="375"/>
      <c r="F85" s="104"/>
    </row>
    <row r="86" spans="1:7" x14ac:dyDescent="0.25">
      <c r="A86" s="50"/>
      <c r="C86" s="322"/>
      <c r="D86" s="322"/>
      <c r="E86" s="105"/>
      <c r="F86" s="104"/>
    </row>
    <row r="87" spans="1:7" ht="15.6" x14ac:dyDescent="0.25">
      <c r="C87" s="326" t="s">
        <v>586</v>
      </c>
      <c r="D87" s="18">
        <v>30</v>
      </c>
      <c r="E87" s="102">
        <v>0</v>
      </c>
      <c r="F87" s="103">
        <f>PRODUCT(D87,E87)</f>
        <v>0</v>
      </c>
    </row>
    <row r="88" spans="1:7" ht="15" customHeight="1" x14ac:dyDescent="0.25">
      <c r="C88" s="15"/>
      <c r="E88" s="102"/>
      <c r="F88" s="103"/>
    </row>
    <row r="89" spans="1:7" ht="39" customHeight="1" x14ac:dyDescent="0.25">
      <c r="A89" s="50" t="s">
        <v>169</v>
      </c>
      <c r="C89" s="375" t="s">
        <v>605</v>
      </c>
      <c r="D89" s="375"/>
      <c r="E89" s="375"/>
      <c r="F89" s="104"/>
    </row>
    <row r="90" spans="1:7" ht="27" customHeight="1" x14ac:dyDescent="0.25">
      <c r="A90" s="50"/>
      <c r="C90" s="376" t="s">
        <v>192</v>
      </c>
      <c r="D90" s="376"/>
      <c r="E90" s="376"/>
      <c r="F90" s="104"/>
    </row>
    <row r="91" spans="1:7" ht="15.6" x14ac:dyDescent="0.25">
      <c r="C91" s="326" t="s">
        <v>586</v>
      </c>
      <c r="D91" s="18">
        <v>204</v>
      </c>
      <c r="E91" s="102">
        <v>0</v>
      </c>
      <c r="F91" s="103">
        <f>PRODUCT(D91,E91)</f>
        <v>0</v>
      </c>
    </row>
    <row r="92" spans="1:7" x14ac:dyDescent="0.25">
      <c r="A92" s="49"/>
      <c r="B92" s="10"/>
      <c r="C92" s="11"/>
      <c r="D92" s="12"/>
    </row>
    <row r="93" spans="1:7" s="2" customFormat="1" ht="16.5" customHeight="1" x14ac:dyDescent="0.25">
      <c r="A93" s="43" t="s">
        <v>126</v>
      </c>
      <c r="B93" s="44"/>
      <c r="C93" s="401" t="s">
        <v>129</v>
      </c>
      <c r="D93" s="401"/>
      <c r="E93" s="401"/>
      <c r="F93" s="78"/>
      <c r="G93" s="5"/>
    </row>
    <row r="94" spans="1:7" ht="13.5" customHeight="1" x14ac:dyDescent="0.25">
      <c r="C94" s="15"/>
      <c r="E94" s="102"/>
      <c r="F94" s="103"/>
    </row>
    <row r="95" spans="1:7" ht="54.75" customHeight="1" x14ac:dyDescent="0.25">
      <c r="A95" s="50" t="s">
        <v>190</v>
      </c>
      <c r="C95" s="375" t="s">
        <v>712</v>
      </c>
      <c r="D95" s="375"/>
      <c r="E95" s="375"/>
      <c r="F95" s="79"/>
    </row>
    <row r="96" spans="1:7" s="66" customFormat="1" ht="14.25" customHeight="1" x14ac:dyDescent="0.25">
      <c r="A96" s="117"/>
      <c r="B96" s="111"/>
      <c r="C96" s="325" t="s">
        <v>586</v>
      </c>
      <c r="D96" s="119">
        <v>156</v>
      </c>
      <c r="E96" s="85">
        <v>0</v>
      </c>
      <c r="F96" s="120">
        <f>PRODUCT(D96,E96)</f>
        <v>0</v>
      </c>
      <c r="G96" s="65"/>
    </row>
    <row r="97" spans="1:7" ht="13.5" customHeight="1" x14ac:dyDescent="0.25">
      <c r="C97" s="15"/>
      <c r="E97" s="102"/>
      <c r="F97" s="103"/>
    </row>
    <row r="98" spans="1:7" ht="40.5" customHeight="1" x14ac:dyDescent="0.25">
      <c r="A98" s="50" t="s">
        <v>429</v>
      </c>
      <c r="C98" s="375" t="s">
        <v>611</v>
      </c>
      <c r="D98" s="375"/>
      <c r="E98" s="375"/>
      <c r="F98" s="79"/>
    </row>
    <row r="99" spans="1:7" s="66" customFormat="1" ht="14.25" customHeight="1" x14ac:dyDescent="0.25">
      <c r="A99" s="117"/>
      <c r="B99" s="111"/>
      <c r="C99" s="319" t="s">
        <v>586</v>
      </c>
      <c r="D99" s="119">
        <v>36</v>
      </c>
      <c r="E99" s="85">
        <v>0</v>
      </c>
      <c r="F99" s="120">
        <f>PRODUCT(D99,E99)</f>
        <v>0</v>
      </c>
      <c r="G99" s="65"/>
    </row>
    <row r="100" spans="1:7" ht="15" customHeight="1" x14ac:dyDescent="0.25">
      <c r="C100" s="313"/>
      <c r="E100" s="102"/>
      <c r="F100" s="103"/>
    </row>
    <row r="101" spans="1:7" ht="51.75" customHeight="1" x14ac:dyDescent="0.25">
      <c r="A101" s="188" t="s">
        <v>518</v>
      </c>
      <c r="C101" s="375" t="s">
        <v>617</v>
      </c>
      <c r="D101" s="375"/>
      <c r="E101" s="375"/>
      <c r="F101" s="104"/>
    </row>
    <row r="102" spans="1:7" ht="15" customHeight="1" x14ac:dyDescent="0.25">
      <c r="C102" s="326" t="s">
        <v>612</v>
      </c>
      <c r="D102" s="18">
        <v>74.3</v>
      </c>
      <c r="E102" s="102">
        <v>0</v>
      </c>
      <c r="F102" s="103">
        <f>PRODUCT(D102,E102)</f>
        <v>0</v>
      </c>
    </row>
    <row r="103" spans="1:7" ht="15" customHeight="1" x14ac:dyDescent="0.25">
      <c r="C103" s="326"/>
      <c r="E103" s="102"/>
      <c r="F103" s="103"/>
    </row>
    <row r="104" spans="1:7" ht="43.5" customHeight="1" x14ac:dyDescent="0.25">
      <c r="A104" s="188" t="s">
        <v>191</v>
      </c>
      <c r="C104" s="375" t="s">
        <v>616</v>
      </c>
      <c r="D104" s="375"/>
      <c r="E104" s="375"/>
      <c r="F104" s="104"/>
    </row>
    <row r="105" spans="1:7" ht="25.5" customHeight="1" x14ac:dyDescent="0.25">
      <c r="A105" s="50"/>
      <c r="C105" s="376" t="s">
        <v>613</v>
      </c>
      <c r="D105" s="376"/>
      <c r="E105" s="376"/>
      <c r="F105" s="104"/>
    </row>
    <row r="106" spans="1:7" ht="15" customHeight="1" x14ac:dyDescent="0.25">
      <c r="C106" s="326" t="s">
        <v>612</v>
      </c>
      <c r="D106" s="18">
        <v>35.200000000000003</v>
      </c>
      <c r="E106" s="102">
        <v>0</v>
      </c>
      <c r="F106" s="103">
        <f>PRODUCT(D106,E106)</f>
        <v>0</v>
      </c>
    </row>
    <row r="107" spans="1:7" ht="15" customHeight="1" x14ac:dyDescent="0.25">
      <c r="C107" s="15"/>
      <c r="E107" s="102"/>
      <c r="F107" s="103"/>
    </row>
    <row r="108" spans="1:7" ht="26.25" customHeight="1" x14ac:dyDescent="0.25">
      <c r="A108" s="279" t="s">
        <v>614</v>
      </c>
      <c r="C108" s="375" t="s">
        <v>519</v>
      </c>
      <c r="D108" s="375"/>
      <c r="E108" s="375"/>
      <c r="F108" s="104"/>
    </row>
    <row r="109" spans="1:7" x14ac:dyDescent="0.25">
      <c r="A109" s="50"/>
      <c r="C109" s="14"/>
      <c r="D109" s="14"/>
      <c r="E109" s="105"/>
      <c r="F109" s="104"/>
    </row>
    <row r="110" spans="1:7" ht="15.6" x14ac:dyDescent="0.25">
      <c r="C110" s="326" t="s">
        <v>586</v>
      </c>
      <c r="D110" s="18">
        <v>42</v>
      </c>
      <c r="E110" s="102">
        <v>0</v>
      </c>
      <c r="F110" s="103">
        <f>PRODUCT(D110,E110)</f>
        <v>0</v>
      </c>
    </row>
    <row r="111" spans="1:7" ht="15" customHeight="1" x14ac:dyDescent="0.25">
      <c r="C111" s="15"/>
      <c r="E111" s="102"/>
      <c r="F111" s="103"/>
    </row>
    <row r="112" spans="1:7" ht="67.5" customHeight="1" x14ac:dyDescent="0.25">
      <c r="A112" s="279" t="s">
        <v>615</v>
      </c>
      <c r="C112" s="375" t="s">
        <v>619</v>
      </c>
      <c r="D112" s="375"/>
      <c r="E112" s="375"/>
      <c r="F112" s="104"/>
    </row>
    <row r="113" spans="1:7" x14ac:dyDescent="0.25">
      <c r="A113" s="50"/>
      <c r="C113" s="14"/>
      <c r="D113" s="14"/>
      <c r="E113" s="105"/>
      <c r="F113" s="104"/>
    </row>
    <row r="114" spans="1:7" ht="15.6" x14ac:dyDescent="0.25">
      <c r="C114" s="326" t="s">
        <v>618</v>
      </c>
      <c r="D114" s="18">
        <v>46</v>
      </c>
      <c r="E114" s="102">
        <v>0</v>
      </c>
      <c r="F114" s="103">
        <f>PRODUCT(D114,E114)</f>
        <v>0</v>
      </c>
    </row>
    <row r="115" spans="1:7" x14ac:dyDescent="0.25">
      <c r="A115" s="49"/>
      <c r="B115" s="10"/>
      <c r="C115" s="11"/>
      <c r="D115" s="12"/>
    </row>
    <row r="116" spans="1:7" s="124" customFormat="1" ht="12.75" customHeight="1" x14ac:dyDescent="0.25">
      <c r="A116" s="43" t="s">
        <v>130</v>
      </c>
      <c r="B116" s="121"/>
      <c r="C116" s="121" t="s">
        <v>131</v>
      </c>
      <c r="D116" s="121"/>
      <c r="E116" s="121"/>
      <c r="F116" s="122"/>
      <c r="G116" s="123"/>
    </row>
    <row r="117" spans="1:7" x14ac:dyDescent="0.25">
      <c r="A117" s="49"/>
      <c r="B117" s="10"/>
      <c r="C117" s="11"/>
      <c r="D117" s="12"/>
    </row>
    <row r="118" spans="1:7" s="124" customFormat="1" ht="12.75" customHeight="1" x14ac:dyDescent="0.25">
      <c r="A118" s="43" t="s">
        <v>132</v>
      </c>
      <c r="B118" s="121"/>
      <c r="C118" s="121" t="s">
        <v>133</v>
      </c>
      <c r="D118" s="121"/>
      <c r="E118" s="121"/>
      <c r="F118" s="122"/>
      <c r="G118" s="123"/>
    </row>
    <row r="119" spans="1:7" ht="13.5" customHeight="1" x14ac:dyDescent="0.25">
      <c r="C119" s="325"/>
      <c r="E119" s="102"/>
      <c r="F119" s="103"/>
    </row>
    <row r="120" spans="1:7" ht="51.75" customHeight="1" x14ac:dyDescent="0.25">
      <c r="A120" s="188" t="s">
        <v>134</v>
      </c>
      <c r="C120" s="375" t="s">
        <v>620</v>
      </c>
      <c r="D120" s="375"/>
      <c r="E120" s="375"/>
      <c r="F120" s="104"/>
    </row>
    <row r="121" spans="1:7" x14ac:dyDescent="0.25">
      <c r="A121" s="50"/>
      <c r="C121" s="376" t="s">
        <v>520</v>
      </c>
      <c r="D121" s="376"/>
      <c r="E121" s="376"/>
      <c r="F121" s="104"/>
    </row>
    <row r="122" spans="1:7" x14ac:dyDescent="0.25">
      <c r="C122" s="313" t="s">
        <v>120</v>
      </c>
      <c r="D122" s="18">
        <v>1</v>
      </c>
      <c r="E122" s="102">
        <v>0</v>
      </c>
      <c r="F122" s="103">
        <f>PRODUCT(D122,E122)</f>
        <v>0</v>
      </c>
    </row>
    <row r="123" spans="1:7" x14ac:dyDescent="0.25">
      <c r="A123" s="49"/>
      <c r="B123" s="10"/>
      <c r="C123" s="11"/>
      <c r="D123" s="12"/>
    </row>
    <row r="124" spans="1:7" s="124" customFormat="1" ht="12.75" customHeight="1" x14ac:dyDescent="0.25">
      <c r="A124" s="43" t="s">
        <v>135</v>
      </c>
      <c r="B124" s="121"/>
      <c r="C124" s="121" t="s">
        <v>136</v>
      </c>
      <c r="D124" s="121"/>
      <c r="E124" s="121"/>
      <c r="F124" s="122"/>
      <c r="G124" s="123"/>
    </row>
    <row r="125" spans="1:7" x14ac:dyDescent="0.25">
      <c r="C125" s="290"/>
    </row>
    <row r="126" spans="1:7" ht="45" customHeight="1" x14ac:dyDescent="0.25">
      <c r="A126" s="51" t="s">
        <v>521</v>
      </c>
      <c r="B126" s="17"/>
      <c r="C126" s="375" t="s">
        <v>621</v>
      </c>
      <c r="D126" s="375"/>
      <c r="E126" s="375"/>
      <c r="F126" s="80"/>
    </row>
    <row r="127" spans="1:7" ht="12" customHeight="1" x14ac:dyDescent="0.25">
      <c r="C127" s="376" t="s">
        <v>471</v>
      </c>
      <c r="D127" s="376"/>
      <c r="E127" s="376"/>
    </row>
    <row r="128" spans="1:7" ht="15.6" x14ac:dyDescent="0.25">
      <c r="C128" s="286" t="s">
        <v>472</v>
      </c>
      <c r="D128" s="18">
        <v>70</v>
      </c>
      <c r="E128" s="84">
        <v>0</v>
      </c>
      <c r="F128" s="71">
        <f>PRODUCT(D128,E128)</f>
        <v>0</v>
      </c>
    </row>
    <row r="129" spans="1:7" s="66" customFormat="1" x14ac:dyDescent="0.25">
      <c r="A129" s="117"/>
      <c r="B129" s="111"/>
      <c r="C129" s="276"/>
      <c r="D129" s="119"/>
      <c r="E129" s="113"/>
      <c r="F129" s="187"/>
      <c r="G129" s="65"/>
    </row>
    <row r="130" spans="1:7" s="66" customFormat="1" ht="40.5" customHeight="1" x14ac:dyDescent="0.25">
      <c r="A130" s="188" t="s">
        <v>428</v>
      </c>
      <c r="B130" s="111"/>
      <c r="C130" s="388" t="s">
        <v>522</v>
      </c>
      <c r="D130" s="388"/>
      <c r="E130" s="388"/>
      <c r="F130" s="189"/>
      <c r="G130" s="65"/>
    </row>
    <row r="131" spans="1:7" s="66" customFormat="1" x14ac:dyDescent="0.25">
      <c r="A131" s="188"/>
      <c r="B131" s="111"/>
      <c r="C131" s="398"/>
      <c r="D131" s="398"/>
      <c r="E131" s="398"/>
      <c r="F131" s="189"/>
      <c r="G131" s="65"/>
    </row>
    <row r="132" spans="1:7" s="66" customFormat="1" x14ac:dyDescent="0.25">
      <c r="A132" s="117"/>
      <c r="B132" s="111"/>
      <c r="C132" s="276" t="s">
        <v>111</v>
      </c>
      <c r="D132" s="119">
        <v>550</v>
      </c>
      <c r="E132" s="113">
        <v>0</v>
      </c>
      <c r="F132" s="187">
        <f>PRODUCT(D132,E132)</f>
        <v>0</v>
      </c>
      <c r="G132" s="65"/>
    </row>
    <row r="133" spans="1:7" x14ac:dyDescent="0.25">
      <c r="B133" s="108"/>
      <c r="C133" s="275"/>
      <c r="E133" s="102"/>
      <c r="F133" s="103"/>
      <c r="G133" s="109"/>
    </row>
    <row r="134" spans="1:7" ht="30" customHeight="1" x14ac:dyDescent="0.25">
      <c r="A134" s="51" t="s">
        <v>432</v>
      </c>
      <c r="B134" s="108"/>
      <c r="C134" s="376" t="s">
        <v>622</v>
      </c>
      <c r="D134" s="376"/>
      <c r="E134" s="376"/>
      <c r="F134" s="103"/>
      <c r="G134" s="109"/>
    </row>
    <row r="135" spans="1:7" x14ac:dyDescent="0.25">
      <c r="B135" s="108"/>
      <c r="C135" s="275"/>
      <c r="E135" s="102"/>
      <c r="F135" s="103"/>
      <c r="G135" s="109"/>
    </row>
    <row r="136" spans="1:7" ht="15.6" x14ac:dyDescent="0.25">
      <c r="B136" s="108"/>
      <c r="C136" s="326" t="s">
        <v>592</v>
      </c>
      <c r="D136" s="18">
        <v>208</v>
      </c>
      <c r="E136" s="102">
        <v>0</v>
      </c>
      <c r="F136" s="103">
        <f>D136*E136</f>
        <v>0</v>
      </c>
      <c r="G136" s="109"/>
    </row>
    <row r="137" spans="1:7" s="2" customFormat="1" ht="15.75" customHeight="1" x14ac:dyDescent="0.25">
      <c r="A137" s="43"/>
      <c r="B137" s="44"/>
      <c r="C137" s="287"/>
      <c r="D137" s="288"/>
      <c r="E137" s="85"/>
      <c r="F137" s="78"/>
      <c r="G137" s="5"/>
    </row>
    <row r="138" spans="1:7" ht="39" customHeight="1" x14ac:dyDescent="0.25">
      <c r="A138" s="279" t="s">
        <v>523</v>
      </c>
      <c r="C138" s="375" t="s">
        <v>623</v>
      </c>
      <c r="D138" s="375"/>
      <c r="E138" s="375"/>
      <c r="F138" s="79"/>
    </row>
    <row r="139" spans="1:7" ht="15.6" x14ac:dyDescent="0.25">
      <c r="C139" s="326" t="s">
        <v>592</v>
      </c>
      <c r="D139" s="18">
        <v>840</v>
      </c>
      <c r="E139" s="84">
        <v>0</v>
      </c>
      <c r="F139" s="71">
        <f>PRODUCT(D139,E139)</f>
        <v>0</v>
      </c>
    </row>
    <row r="140" spans="1:7" ht="10.5" customHeight="1" x14ac:dyDescent="0.25">
      <c r="A140" s="50"/>
      <c r="C140" s="274"/>
      <c r="D140" s="274"/>
      <c r="E140" s="274"/>
      <c r="F140" s="79"/>
    </row>
    <row r="141" spans="1:7" s="124" customFormat="1" ht="12.75" customHeight="1" x14ac:dyDescent="0.25">
      <c r="A141" s="43" t="s">
        <v>430</v>
      </c>
      <c r="B141" s="121"/>
      <c r="C141" s="121" t="s">
        <v>431</v>
      </c>
      <c r="D141" s="121"/>
      <c r="E141" s="121"/>
      <c r="F141" s="122"/>
      <c r="G141" s="123"/>
    </row>
    <row r="142" spans="1:7" x14ac:dyDescent="0.25">
      <c r="B142" s="108"/>
      <c r="E142" s="102"/>
      <c r="F142" s="103"/>
      <c r="G142" s="109"/>
    </row>
    <row r="143" spans="1:7" ht="39.75" customHeight="1" x14ac:dyDescent="0.25">
      <c r="A143" s="188" t="s">
        <v>138</v>
      </c>
      <c r="B143" s="108"/>
      <c r="C143" s="383" t="s">
        <v>624</v>
      </c>
      <c r="D143" s="375"/>
      <c r="E143" s="375"/>
      <c r="F143" s="110"/>
      <c r="G143" s="109"/>
    </row>
    <row r="144" spans="1:7" x14ac:dyDescent="0.25">
      <c r="A144" s="117"/>
      <c r="B144" s="108"/>
      <c r="E144" s="102"/>
      <c r="F144" s="103"/>
      <c r="G144" s="109"/>
    </row>
    <row r="145" spans="1:7" x14ac:dyDescent="0.25">
      <c r="B145" s="108"/>
      <c r="C145" s="15" t="s">
        <v>120</v>
      </c>
      <c r="D145" s="18">
        <v>1</v>
      </c>
      <c r="E145" s="102">
        <v>0</v>
      </c>
      <c r="F145" s="103">
        <f>D145*E145</f>
        <v>0</v>
      </c>
      <c r="G145" s="109"/>
    </row>
    <row r="146" spans="1:7" x14ac:dyDescent="0.25">
      <c r="B146" s="108"/>
      <c r="C146" s="15"/>
      <c r="E146" s="102"/>
      <c r="F146" s="103"/>
      <c r="G146" s="109"/>
    </row>
    <row r="147" spans="1:7" ht="25.5" customHeight="1" x14ac:dyDescent="0.25">
      <c r="A147" s="51" t="s">
        <v>626</v>
      </c>
      <c r="B147" s="108"/>
      <c r="C147" s="376" t="s">
        <v>625</v>
      </c>
      <c r="D147" s="376"/>
      <c r="E147" s="376"/>
      <c r="F147" s="103"/>
      <c r="G147" s="109"/>
    </row>
    <row r="148" spans="1:7" x14ac:dyDescent="0.25">
      <c r="B148" s="108"/>
      <c r="C148" s="15"/>
      <c r="E148" s="102"/>
      <c r="F148" s="103"/>
      <c r="G148" s="109"/>
    </row>
    <row r="149" spans="1:7" x14ac:dyDescent="0.25">
      <c r="B149" s="108"/>
      <c r="C149" s="15" t="s">
        <v>3</v>
      </c>
      <c r="D149" s="18">
        <v>1</v>
      </c>
      <c r="E149" s="102">
        <v>0</v>
      </c>
      <c r="F149" s="103">
        <f>D149*E149</f>
        <v>0</v>
      </c>
      <c r="G149" s="109"/>
    </row>
    <row r="150" spans="1:7" x14ac:dyDescent="0.25">
      <c r="B150" s="108"/>
      <c r="C150" s="15"/>
      <c r="E150" s="102"/>
      <c r="F150" s="103"/>
      <c r="G150" s="109"/>
    </row>
    <row r="151" spans="1:7" ht="13.5" customHeight="1" x14ac:dyDescent="0.25">
      <c r="A151" s="49"/>
      <c r="B151" s="10"/>
      <c r="C151" s="11"/>
      <c r="D151" s="12"/>
    </row>
    <row r="152" spans="1:7" s="124" customFormat="1" ht="12.75" customHeight="1" x14ac:dyDescent="0.25">
      <c r="A152" s="43" t="s">
        <v>223</v>
      </c>
      <c r="B152" s="121"/>
      <c r="C152" s="121" t="s">
        <v>224</v>
      </c>
      <c r="D152" s="121"/>
      <c r="E152" s="121"/>
      <c r="F152" s="122"/>
      <c r="G152" s="123"/>
    </row>
    <row r="153" spans="1:7" x14ac:dyDescent="0.25">
      <c r="C153" s="15"/>
      <c r="E153" s="102"/>
      <c r="F153" s="103"/>
    </row>
    <row r="154" spans="1:7" ht="91.5" customHeight="1" x14ac:dyDescent="0.25">
      <c r="A154" s="50" t="s">
        <v>869</v>
      </c>
      <c r="C154" s="375" t="s">
        <v>870</v>
      </c>
      <c r="D154" s="375"/>
      <c r="E154" s="375"/>
      <c r="F154" s="104"/>
    </row>
    <row r="155" spans="1:7" x14ac:dyDescent="0.25">
      <c r="A155" s="50"/>
      <c r="C155" s="14"/>
      <c r="D155" s="14"/>
      <c r="E155" s="105"/>
      <c r="F155" s="104"/>
    </row>
    <row r="156" spans="1:7" ht="15.6" x14ac:dyDescent="0.25">
      <c r="C156" s="326" t="s">
        <v>592</v>
      </c>
      <c r="D156" s="18">
        <v>572</v>
      </c>
      <c r="E156" s="102">
        <v>0</v>
      </c>
      <c r="F156" s="103">
        <f>PRODUCT(D156,E156)</f>
        <v>0</v>
      </c>
    </row>
    <row r="157" spans="1:7" x14ac:dyDescent="0.25">
      <c r="C157" s="351"/>
      <c r="E157" s="102"/>
      <c r="F157" s="103"/>
    </row>
    <row r="158" spans="1:7" ht="64.5" customHeight="1" x14ac:dyDescent="0.25">
      <c r="A158" s="50" t="s">
        <v>524</v>
      </c>
      <c r="C158" s="375" t="s">
        <v>627</v>
      </c>
      <c r="D158" s="375"/>
      <c r="E158" s="375"/>
      <c r="F158" s="104"/>
    </row>
    <row r="159" spans="1:7" x14ac:dyDescent="0.25">
      <c r="A159" s="50"/>
      <c r="C159" s="350"/>
      <c r="D159" s="350"/>
      <c r="E159" s="105"/>
      <c r="F159" s="104"/>
    </row>
    <row r="160" spans="1:7" ht="15.6" x14ac:dyDescent="0.25">
      <c r="C160" s="351" t="s">
        <v>592</v>
      </c>
      <c r="D160" s="18">
        <v>178</v>
      </c>
      <c r="E160" s="102">
        <v>0</v>
      </c>
      <c r="F160" s="103">
        <f>PRODUCT(D160,E160)</f>
        <v>0</v>
      </c>
    </row>
    <row r="161" spans="1:7" x14ac:dyDescent="0.25">
      <c r="C161" s="15"/>
      <c r="E161" s="102"/>
      <c r="F161" s="103"/>
    </row>
    <row r="162" spans="1:7" ht="103.5" customHeight="1" x14ac:dyDescent="0.25">
      <c r="A162" s="50" t="s">
        <v>433</v>
      </c>
      <c r="C162" s="375" t="s">
        <v>628</v>
      </c>
      <c r="D162" s="375"/>
      <c r="E162" s="375"/>
      <c r="F162" s="104"/>
    </row>
    <row r="163" spans="1:7" x14ac:dyDescent="0.25">
      <c r="A163" s="50"/>
      <c r="C163" s="14"/>
      <c r="D163" s="14"/>
      <c r="E163" s="105"/>
      <c r="F163" s="104"/>
    </row>
    <row r="164" spans="1:7" x14ac:dyDescent="0.25">
      <c r="C164" s="15" t="s">
        <v>3</v>
      </c>
      <c r="D164" s="144">
        <v>134</v>
      </c>
      <c r="E164" s="191">
        <v>0</v>
      </c>
      <c r="F164" s="103">
        <f>PRODUCT(D164,E164)</f>
        <v>0</v>
      </c>
    </row>
    <row r="165" spans="1:7" x14ac:dyDescent="0.25">
      <c r="C165" s="286"/>
      <c r="E165" s="102"/>
      <c r="F165" s="103"/>
    </row>
    <row r="166" spans="1:7" ht="51" customHeight="1" x14ac:dyDescent="0.25">
      <c r="A166" s="50" t="s">
        <v>474</v>
      </c>
      <c r="C166" s="375" t="s">
        <v>525</v>
      </c>
      <c r="D166" s="375"/>
      <c r="E166" s="375"/>
      <c r="F166" s="104"/>
    </row>
    <row r="167" spans="1:7" x14ac:dyDescent="0.25">
      <c r="A167" s="50"/>
      <c r="C167" s="285"/>
      <c r="D167" s="285"/>
      <c r="E167" s="105"/>
      <c r="F167" s="104"/>
    </row>
    <row r="168" spans="1:7" x14ac:dyDescent="0.25">
      <c r="C168" s="286" t="s">
        <v>3</v>
      </c>
      <c r="D168" s="144">
        <v>5</v>
      </c>
      <c r="E168" s="191">
        <v>0</v>
      </c>
      <c r="F168" s="103">
        <f>PRODUCT(D168,E168)</f>
        <v>0</v>
      </c>
    </row>
    <row r="169" spans="1:7" ht="13.5" customHeight="1" x14ac:dyDescent="0.25">
      <c r="C169" s="15"/>
      <c r="E169" s="102"/>
      <c r="F169" s="103"/>
    </row>
    <row r="170" spans="1:7" x14ac:dyDescent="0.25">
      <c r="A170" s="52"/>
      <c r="B170" s="36"/>
      <c r="C170" s="37"/>
      <c r="D170" s="38"/>
      <c r="E170" s="87"/>
      <c r="F170" s="72"/>
    </row>
    <row r="171" spans="1:7" ht="13.8" thickBot="1" x14ac:dyDescent="0.3">
      <c r="A171" s="53"/>
      <c r="B171" s="39"/>
      <c r="C171" s="395" t="s">
        <v>2</v>
      </c>
      <c r="D171" s="396"/>
      <c r="E171" s="88"/>
      <c r="F171" s="73">
        <f>SUM(F4:F170)</f>
        <v>0</v>
      </c>
    </row>
    <row r="172" spans="1:7" ht="13.8" thickTop="1" x14ac:dyDescent="0.25"/>
    <row r="173" spans="1:7" s="62" customFormat="1" ht="12.75" customHeight="1" x14ac:dyDescent="0.25">
      <c r="A173" s="60" t="s">
        <v>18</v>
      </c>
      <c r="B173" s="61"/>
      <c r="C173" s="380" t="s">
        <v>139</v>
      </c>
      <c r="D173" s="381"/>
      <c r="E173" s="83"/>
      <c r="F173" s="76"/>
      <c r="G173" s="46"/>
    </row>
    <row r="174" spans="1:7" x14ac:dyDescent="0.25">
      <c r="A174" s="49"/>
      <c r="B174" s="10"/>
      <c r="C174" s="11"/>
      <c r="D174" s="12"/>
    </row>
    <row r="175" spans="1:7" s="2" customFormat="1" x14ac:dyDescent="0.25">
      <c r="A175" s="43" t="s">
        <v>90</v>
      </c>
      <c r="B175" s="44"/>
      <c r="C175" s="378" t="s">
        <v>91</v>
      </c>
      <c r="D175" s="379"/>
      <c r="E175" s="85"/>
      <c r="F175" s="78"/>
      <c r="G175" s="5"/>
    </row>
    <row r="176" spans="1:7" x14ac:dyDescent="0.25">
      <c r="C176" s="15"/>
      <c r="E176" s="102"/>
      <c r="F176" s="103"/>
    </row>
    <row r="177" spans="1:7" ht="27" customHeight="1" x14ac:dyDescent="0.25">
      <c r="A177" s="50" t="s">
        <v>195</v>
      </c>
      <c r="C177" s="376" t="s">
        <v>434</v>
      </c>
      <c r="D177" s="376"/>
      <c r="E177" s="376"/>
      <c r="F177" s="115"/>
    </row>
    <row r="178" spans="1:7" x14ac:dyDescent="0.25">
      <c r="E178" s="102"/>
      <c r="F178" s="112"/>
    </row>
    <row r="179" spans="1:7" ht="15.6" x14ac:dyDescent="0.25">
      <c r="C179" s="15" t="s">
        <v>182</v>
      </c>
      <c r="D179" s="18">
        <v>665</v>
      </c>
      <c r="E179" s="102">
        <v>0</v>
      </c>
      <c r="F179" s="103">
        <f>PRODUCT(D179,E179)</f>
        <v>0</v>
      </c>
    </row>
    <row r="180" spans="1:7" x14ac:dyDescent="0.25">
      <c r="C180" s="15"/>
      <c r="E180" s="102"/>
      <c r="F180" s="103"/>
    </row>
    <row r="181" spans="1:7" ht="39" customHeight="1" x14ac:dyDescent="0.25">
      <c r="A181" s="318" t="s">
        <v>629</v>
      </c>
      <c r="C181" s="376" t="s">
        <v>630</v>
      </c>
      <c r="D181" s="376"/>
      <c r="E181" s="376"/>
      <c r="F181" s="115"/>
    </row>
    <row r="182" spans="1:7" x14ac:dyDescent="0.25">
      <c r="C182" s="376"/>
      <c r="D182" s="376"/>
      <c r="E182" s="376"/>
      <c r="F182" s="112"/>
    </row>
    <row r="183" spans="1:7" x14ac:dyDescent="0.25">
      <c r="C183" s="15" t="s">
        <v>234</v>
      </c>
      <c r="D183" s="18">
        <v>60</v>
      </c>
      <c r="E183" s="102">
        <v>0</v>
      </c>
      <c r="F183" s="103">
        <f>PRODUCT(D183,E183)</f>
        <v>0</v>
      </c>
    </row>
    <row r="184" spans="1:7" x14ac:dyDescent="0.25">
      <c r="A184" s="49"/>
      <c r="B184" s="10"/>
      <c r="C184" s="11"/>
      <c r="D184" s="12"/>
      <c r="E184" s="102"/>
      <c r="F184" s="112"/>
    </row>
    <row r="185" spans="1:7" x14ac:dyDescent="0.25">
      <c r="E185" s="102"/>
      <c r="F185" s="112"/>
    </row>
    <row r="186" spans="1:7" s="62" customFormat="1" ht="51" customHeight="1" x14ac:dyDescent="0.25">
      <c r="A186" s="305" t="s">
        <v>631</v>
      </c>
      <c r="B186" s="19" t="s">
        <v>37</v>
      </c>
      <c r="C186" s="375" t="s">
        <v>632</v>
      </c>
      <c r="D186" s="375"/>
      <c r="E186" s="375"/>
      <c r="F186" s="104"/>
      <c r="G186" s="8"/>
    </row>
    <row r="187" spans="1:7" s="2" customFormat="1" ht="189.75" customHeight="1" x14ac:dyDescent="0.25">
      <c r="A187" s="51"/>
      <c r="B187" s="13"/>
      <c r="C187" s="377" t="s">
        <v>633</v>
      </c>
      <c r="D187" s="377"/>
      <c r="E187" s="377"/>
      <c r="F187" s="112"/>
      <c r="G187" s="1"/>
    </row>
    <row r="188" spans="1:7" ht="15.6" x14ac:dyDescent="0.25">
      <c r="C188" s="15" t="s">
        <v>118</v>
      </c>
      <c r="D188" s="18">
        <v>2435.4</v>
      </c>
      <c r="E188" s="102">
        <v>0</v>
      </c>
      <c r="F188" s="103">
        <f>PRODUCT(D188,E188)</f>
        <v>0</v>
      </c>
    </row>
    <row r="189" spans="1:7" x14ac:dyDescent="0.25">
      <c r="E189" s="102"/>
      <c r="F189" s="112"/>
    </row>
    <row r="190" spans="1:7" s="62" customFormat="1" ht="96.75" customHeight="1" x14ac:dyDescent="0.25">
      <c r="A190" s="305" t="s">
        <v>721</v>
      </c>
      <c r="B190" s="19" t="s">
        <v>37</v>
      </c>
      <c r="C190" s="375" t="s">
        <v>479</v>
      </c>
      <c r="D190" s="375"/>
      <c r="E190" s="375"/>
      <c r="F190" s="104"/>
      <c r="G190" s="8"/>
    </row>
    <row r="191" spans="1:7" s="2" customFormat="1" ht="209.25" customHeight="1" x14ac:dyDescent="0.25">
      <c r="A191" s="51"/>
      <c r="B191" s="13"/>
      <c r="C191" s="377" t="s">
        <v>634</v>
      </c>
      <c r="D191" s="377"/>
      <c r="E191" s="377"/>
      <c r="F191" s="112"/>
      <c r="G191" s="1"/>
    </row>
    <row r="192" spans="1:7" ht="15.6" x14ac:dyDescent="0.25">
      <c r="C192" s="15" t="s">
        <v>118</v>
      </c>
      <c r="D192" s="18">
        <v>2838</v>
      </c>
      <c r="E192" s="102">
        <v>0</v>
      </c>
      <c r="F192" s="103">
        <f>PRODUCT(D192,E192)</f>
        <v>0</v>
      </c>
    </row>
    <row r="193" spans="1:7" x14ac:dyDescent="0.25">
      <c r="E193" s="102"/>
      <c r="F193" s="112"/>
    </row>
    <row r="194" spans="1:7" s="62" customFormat="1" ht="25.5" customHeight="1" x14ac:dyDescent="0.25">
      <c r="A194" s="51" t="s">
        <v>171</v>
      </c>
      <c r="B194" s="19" t="s">
        <v>37</v>
      </c>
      <c r="C194" s="375" t="s">
        <v>635</v>
      </c>
      <c r="D194" s="375"/>
      <c r="E194" s="375"/>
      <c r="F194" s="104"/>
      <c r="G194" s="8"/>
    </row>
    <row r="195" spans="1:7" s="2" customFormat="1" x14ac:dyDescent="0.25">
      <c r="A195" s="51"/>
      <c r="B195" s="13"/>
      <c r="C195" s="377"/>
      <c r="D195" s="377"/>
      <c r="E195" s="102"/>
      <c r="F195" s="112"/>
      <c r="G195" s="1"/>
    </row>
    <row r="196" spans="1:7" ht="15.6" x14ac:dyDescent="0.25">
      <c r="C196" s="15" t="s">
        <v>118</v>
      </c>
      <c r="D196" s="18">
        <v>96</v>
      </c>
      <c r="E196" s="102">
        <v>0</v>
      </c>
      <c r="F196" s="103">
        <f>PRODUCT(D196,E196)</f>
        <v>0</v>
      </c>
    </row>
    <row r="197" spans="1:7" x14ac:dyDescent="0.25">
      <c r="A197" s="49"/>
      <c r="B197" s="10"/>
      <c r="C197" s="11"/>
      <c r="D197" s="12"/>
    </row>
    <row r="198" spans="1:7" s="2" customFormat="1" x14ac:dyDescent="0.25">
      <c r="A198" s="43" t="s">
        <v>99</v>
      </c>
      <c r="B198" s="44"/>
      <c r="C198" s="378" t="s">
        <v>100</v>
      </c>
      <c r="D198" s="379"/>
      <c r="E198" s="85"/>
      <c r="F198" s="78"/>
      <c r="G198" s="5"/>
    </row>
    <row r="200" spans="1:7" s="7" customFormat="1" ht="27.75" customHeight="1" x14ac:dyDescent="0.25">
      <c r="A200" s="51" t="s">
        <v>172</v>
      </c>
      <c r="B200" s="19" t="s">
        <v>37</v>
      </c>
      <c r="C200" s="375" t="s">
        <v>636</v>
      </c>
      <c r="D200" s="375"/>
      <c r="E200" s="375"/>
      <c r="F200" s="79"/>
      <c r="G200" s="8"/>
    </row>
    <row r="201" spans="1:7" ht="12.75" customHeight="1" x14ac:dyDescent="0.25">
      <c r="C201" s="376" t="s">
        <v>98</v>
      </c>
      <c r="D201" s="376"/>
      <c r="E201" s="376"/>
    </row>
    <row r="202" spans="1:7" ht="15.6" x14ac:dyDescent="0.25">
      <c r="C202" s="15" t="s">
        <v>74</v>
      </c>
      <c r="D202" s="18">
        <v>2366</v>
      </c>
      <c r="E202" s="84">
        <v>0</v>
      </c>
      <c r="F202" s="71">
        <f>PRODUCT(D202,E202)</f>
        <v>0</v>
      </c>
    </row>
    <row r="203" spans="1:7" x14ac:dyDescent="0.25">
      <c r="A203" s="49"/>
      <c r="B203" s="10"/>
      <c r="C203" s="11"/>
      <c r="D203" s="12"/>
    </row>
    <row r="204" spans="1:7" s="2" customFormat="1" x14ac:dyDescent="0.25">
      <c r="A204" s="43" t="s">
        <v>140</v>
      </c>
      <c r="B204" s="44"/>
      <c r="C204" s="378" t="s">
        <v>141</v>
      </c>
      <c r="D204" s="379"/>
      <c r="E204" s="85"/>
      <c r="F204" s="78"/>
      <c r="G204" s="5"/>
    </row>
    <row r="205" spans="1:7" x14ac:dyDescent="0.25">
      <c r="A205" s="49"/>
      <c r="B205" s="10"/>
      <c r="C205" s="11"/>
      <c r="D205" s="12"/>
    </row>
    <row r="206" spans="1:7" s="2" customFormat="1" x14ac:dyDescent="0.25">
      <c r="A206" s="43" t="s">
        <v>64</v>
      </c>
      <c r="B206" s="44"/>
      <c r="C206" s="378" t="s">
        <v>65</v>
      </c>
      <c r="D206" s="379"/>
      <c r="E206" s="85"/>
      <c r="F206" s="78"/>
      <c r="G206" s="5"/>
    </row>
    <row r="207" spans="1:7" s="2" customFormat="1" x14ac:dyDescent="0.25">
      <c r="A207" s="43"/>
      <c r="B207" s="44"/>
      <c r="C207" s="47"/>
      <c r="D207" s="48"/>
      <c r="E207" s="85"/>
      <c r="F207" s="78"/>
      <c r="G207" s="5"/>
    </row>
    <row r="208" spans="1:7" ht="54" customHeight="1" x14ac:dyDescent="0.25">
      <c r="A208" s="305" t="s">
        <v>642</v>
      </c>
      <c r="B208" s="17"/>
      <c r="C208" s="376" t="s">
        <v>817</v>
      </c>
      <c r="D208" s="376"/>
      <c r="E208" s="376"/>
      <c r="F208" s="80"/>
    </row>
    <row r="209" spans="1:7" ht="12" customHeight="1" x14ac:dyDescent="0.25">
      <c r="C209" s="376" t="s">
        <v>181</v>
      </c>
      <c r="D209" s="376"/>
      <c r="E209" s="376"/>
    </row>
    <row r="210" spans="1:7" ht="15.6" x14ac:dyDescent="0.25">
      <c r="C210" s="340" t="s">
        <v>805</v>
      </c>
      <c r="D210" s="18">
        <v>3833.5</v>
      </c>
      <c r="E210" s="84">
        <v>0</v>
      </c>
      <c r="F210" s="71">
        <f>PRODUCT(D210,E210)</f>
        <v>0</v>
      </c>
    </row>
    <row r="211" spans="1:7" s="2" customFormat="1" x14ac:dyDescent="0.25">
      <c r="A211" s="43"/>
      <c r="B211" s="44"/>
      <c r="C211" s="323"/>
      <c r="D211" s="324"/>
      <c r="E211" s="85"/>
      <c r="F211" s="78"/>
      <c r="G211" s="5"/>
    </row>
    <row r="212" spans="1:7" ht="68.25" customHeight="1" x14ac:dyDescent="0.25">
      <c r="A212" s="305" t="s">
        <v>547</v>
      </c>
      <c r="B212" s="17"/>
      <c r="C212" s="376" t="s">
        <v>473</v>
      </c>
      <c r="D212" s="376"/>
      <c r="E212" s="376"/>
      <c r="F212" s="80"/>
    </row>
    <row r="213" spans="1:7" ht="12" customHeight="1" x14ac:dyDescent="0.25">
      <c r="C213" s="376" t="s">
        <v>181</v>
      </c>
      <c r="D213" s="376"/>
      <c r="E213" s="376"/>
    </row>
    <row r="214" spans="1:7" ht="15.6" x14ac:dyDescent="0.25">
      <c r="C214" s="340" t="s">
        <v>805</v>
      </c>
      <c r="D214" s="18">
        <v>986</v>
      </c>
      <c r="E214" s="84">
        <v>0</v>
      </c>
      <c r="F214" s="71">
        <f>PRODUCT(D214,E214)</f>
        <v>0</v>
      </c>
    </row>
    <row r="215" spans="1:7" x14ac:dyDescent="0.25">
      <c r="A215" s="138"/>
      <c r="B215" s="139"/>
      <c r="C215" s="140"/>
      <c r="D215" s="141"/>
      <c r="E215" s="142"/>
      <c r="F215" s="143"/>
      <c r="G215" s="46"/>
    </row>
    <row r="216" spans="1:7" s="62" customFormat="1" ht="60.75" customHeight="1" x14ac:dyDescent="0.25">
      <c r="A216" s="305" t="s">
        <v>643</v>
      </c>
      <c r="B216" s="19" t="s">
        <v>37</v>
      </c>
      <c r="C216" s="375" t="s">
        <v>637</v>
      </c>
      <c r="D216" s="375"/>
      <c r="E216" s="375"/>
      <c r="F216" s="104"/>
      <c r="G216" s="8"/>
    </row>
    <row r="217" spans="1:7" s="2" customFormat="1" ht="38.25" customHeight="1" x14ac:dyDescent="0.25">
      <c r="A217" s="51"/>
      <c r="B217" s="13"/>
      <c r="C217" s="377" t="s">
        <v>638</v>
      </c>
      <c r="D217" s="377"/>
      <c r="E217" s="377"/>
      <c r="F217" s="112"/>
      <c r="G217" s="1"/>
    </row>
    <row r="218" spans="1:7" ht="16.5" customHeight="1" x14ac:dyDescent="0.25">
      <c r="C218" s="340" t="s">
        <v>806</v>
      </c>
      <c r="D218" s="18">
        <v>707</v>
      </c>
      <c r="E218" s="102">
        <v>0</v>
      </c>
      <c r="F218" s="103">
        <f>PRODUCT(D218,E218)</f>
        <v>0</v>
      </c>
    </row>
    <row r="219" spans="1:7" x14ac:dyDescent="0.25">
      <c r="A219" s="138"/>
      <c r="B219" s="139"/>
      <c r="C219" s="140"/>
      <c r="D219" s="141"/>
      <c r="E219" s="142"/>
      <c r="F219" s="143"/>
      <c r="G219" s="46"/>
    </row>
    <row r="220" spans="1:7" s="62" customFormat="1" ht="84" customHeight="1" x14ac:dyDescent="0.25">
      <c r="A220" s="305" t="s">
        <v>644</v>
      </c>
      <c r="B220" s="19" t="s">
        <v>37</v>
      </c>
      <c r="C220" s="375" t="s">
        <v>639</v>
      </c>
      <c r="D220" s="375"/>
      <c r="E220" s="375"/>
      <c r="F220" s="104"/>
      <c r="G220" s="8"/>
    </row>
    <row r="221" spans="1:7" s="2" customFormat="1" ht="22.5" customHeight="1" x14ac:dyDescent="0.25">
      <c r="A221" s="51"/>
      <c r="B221" s="13"/>
      <c r="C221" s="377" t="s">
        <v>640</v>
      </c>
      <c r="D221" s="377"/>
      <c r="E221" s="377"/>
      <c r="F221" s="112"/>
      <c r="G221" s="1"/>
    </row>
    <row r="222" spans="1:7" ht="16.5" customHeight="1" x14ac:dyDescent="0.25">
      <c r="C222" s="340" t="s">
        <v>806</v>
      </c>
      <c r="D222" s="18">
        <v>430.5</v>
      </c>
      <c r="E222" s="102">
        <v>0</v>
      </c>
      <c r="F222" s="103">
        <f>PRODUCT(D222,E222)</f>
        <v>0</v>
      </c>
    </row>
    <row r="224" spans="1:7" ht="54.75" customHeight="1" x14ac:dyDescent="0.25">
      <c r="A224" s="51" t="s">
        <v>548</v>
      </c>
      <c r="B224" s="17"/>
      <c r="C224" s="375" t="s">
        <v>641</v>
      </c>
      <c r="D224" s="375"/>
      <c r="E224" s="375"/>
      <c r="F224" s="80"/>
    </row>
    <row r="225" spans="1:7" ht="16.5" customHeight="1" x14ac:dyDescent="0.25">
      <c r="C225" s="376" t="s">
        <v>200</v>
      </c>
      <c r="D225" s="376"/>
      <c r="E225" s="376"/>
    </row>
    <row r="226" spans="1:7" ht="15.6" x14ac:dyDescent="0.25">
      <c r="C226" s="15" t="s">
        <v>4</v>
      </c>
      <c r="D226" s="18">
        <v>3672.4</v>
      </c>
      <c r="E226" s="84">
        <v>0</v>
      </c>
      <c r="F226" s="71">
        <f>PRODUCT(D226,E226)</f>
        <v>0</v>
      </c>
    </row>
    <row r="228" spans="1:7" ht="21.75" customHeight="1" x14ac:dyDescent="0.25">
      <c r="A228" s="305" t="s">
        <v>727</v>
      </c>
      <c r="B228" s="17"/>
      <c r="C228" s="375" t="s">
        <v>808</v>
      </c>
      <c r="D228" s="375"/>
      <c r="E228" s="375"/>
      <c r="F228" s="80"/>
    </row>
    <row r="229" spans="1:7" ht="16.5" customHeight="1" x14ac:dyDescent="0.25">
      <c r="C229" s="376" t="s">
        <v>200</v>
      </c>
      <c r="D229" s="376"/>
      <c r="E229" s="376"/>
    </row>
    <row r="230" spans="1:7" ht="15.6" x14ac:dyDescent="0.25">
      <c r="C230" s="15" t="s">
        <v>4</v>
      </c>
      <c r="D230" s="18">
        <v>405</v>
      </c>
      <c r="E230" s="84">
        <v>0</v>
      </c>
      <c r="F230" s="71">
        <f>PRODUCT(D230,E230)</f>
        <v>0</v>
      </c>
    </row>
    <row r="231" spans="1:7" ht="14.25" customHeight="1" x14ac:dyDescent="0.25">
      <c r="A231" s="49"/>
      <c r="B231" s="10"/>
      <c r="C231" s="11"/>
      <c r="D231" s="12"/>
    </row>
    <row r="232" spans="1:7" s="2" customFormat="1" x14ac:dyDescent="0.25">
      <c r="A232" s="43" t="s">
        <v>66</v>
      </c>
      <c r="B232" s="44"/>
      <c r="C232" s="378" t="s">
        <v>67</v>
      </c>
      <c r="D232" s="379"/>
      <c r="E232" s="85"/>
      <c r="F232" s="78"/>
      <c r="G232" s="5"/>
    </row>
    <row r="234" spans="1:7" ht="44.25" customHeight="1" x14ac:dyDescent="0.25">
      <c r="A234" s="51" t="s">
        <v>549</v>
      </c>
      <c r="C234" s="375" t="s">
        <v>728</v>
      </c>
      <c r="D234" s="375"/>
      <c r="E234" s="375"/>
      <c r="F234" s="80"/>
    </row>
    <row r="235" spans="1:7" ht="11.25" customHeight="1" x14ac:dyDescent="0.25">
      <c r="C235" s="376"/>
      <c r="D235" s="376"/>
      <c r="E235" s="376"/>
    </row>
    <row r="236" spans="1:7" ht="15.6" x14ac:dyDescent="0.25">
      <c r="C236" s="326" t="s">
        <v>592</v>
      </c>
      <c r="D236" s="18">
        <v>2660</v>
      </c>
      <c r="E236" s="84">
        <v>0</v>
      </c>
      <c r="F236" s="71">
        <f>D236*E236</f>
        <v>0</v>
      </c>
    </row>
    <row r="238" spans="1:7" ht="18" customHeight="1" x14ac:dyDescent="0.25">
      <c r="A238" s="51" t="s">
        <v>142</v>
      </c>
      <c r="C238" s="375" t="s">
        <v>550</v>
      </c>
      <c r="D238" s="375"/>
      <c r="E238" s="375"/>
      <c r="F238" s="80"/>
    </row>
    <row r="240" spans="1:7" ht="15.6" x14ac:dyDescent="0.25">
      <c r="C240" s="326" t="s">
        <v>592</v>
      </c>
      <c r="D240" s="18">
        <v>2660</v>
      </c>
      <c r="E240" s="84">
        <v>0</v>
      </c>
      <c r="F240" s="71">
        <f>D240*E240</f>
        <v>0</v>
      </c>
    </row>
    <row r="241" spans="1:7" s="66" customFormat="1" x14ac:dyDescent="0.25">
      <c r="A241" s="117"/>
      <c r="B241" s="111"/>
      <c r="C241" s="289"/>
      <c r="D241" s="119"/>
      <c r="E241" s="85"/>
      <c r="F241" s="120"/>
      <c r="G241" s="65"/>
    </row>
    <row r="242" spans="1:7" s="2" customFormat="1" x14ac:dyDescent="0.25">
      <c r="A242" s="43" t="s">
        <v>108</v>
      </c>
      <c r="B242" s="44"/>
      <c r="C242" s="378" t="s">
        <v>109</v>
      </c>
      <c r="D242" s="379"/>
      <c r="E242" s="85"/>
      <c r="F242" s="78"/>
      <c r="G242" s="5"/>
    </row>
    <row r="244" spans="1:7" ht="122.4" customHeight="1" x14ac:dyDescent="0.25">
      <c r="A244" s="51" t="s">
        <v>436</v>
      </c>
      <c r="C244" s="375" t="s">
        <v>874</v>
      </c>
      <c r="D244" s="375"/>
      <c r="E244" s="375"/>
      <c r="F244" s="80"/>
    </row>
    <row r="246" spans="1:7" x14ac:dyDescent="0.25">
      <c r="C246" s="15" t="s">
        <v>110</v>
      </c>
      <c r="D246" s="18">
        <v>150</v>
      </c>
      <c r="E246" s="84">
        <v>0</v>
      </c>
      <c r="F246" s="71">
        <f>D246*E246</f>
        <v>0</v>
      </c>
    </row>
    <row r="247" spans="1:7" x14ac:dyDescent="0.25">
      <c r="C247" s="278"/>
    </row>
    <row r="248" spans="1:7" ht="118.5" customHeight="1" x14ac:dyDescent="0.25">
      <c r="A248" s="51" t="s">
        <v>196</v>
      </c>
      <c r="C248" s="375" t="s">
        <v>875</v>
      </c>
      <c r="D248" s="375"/>
      <c r="E248" s="375"/>
      <c r="F248" s="80"/>
    </row>
    <row r="249" spans="1:7" ht="183" customHeight="1" x14ac:dyDescent="0.25">
      <c r="C249" s="387" t="s">
        <v>528</v>
      </c>
      <c r="D249" s="377"/>
      <c r="E249" s="377"/>
      <c r="F249" s="377"/>
    </row>
    <row r="250" spans="1:7" x14ac:dyDescent="0.25">
      <c r="C250" s="277" t="s">
        <v>110</v>
      </c>
      <c r="D250" s="18">
        <v>930.8</v>
      </c>
      <c r="E250" s="84">
        <v>0</v>
      </c>
      <c r="F250" s="71">
        <f>D250*E250</f>
        <v>0</v>
      </c>
    </row>
    <row r="252" spans="1:7" x14ac:dyDescent="0.25">
      <c r="C252" s="278"/>
    </row>
    <row r="253" spans="1:7" ht="121.8" customHeight="1" x14ac:dyDescent="0.25">
      <c r="A253" s="51" t="s">
        <v>526</v>
      </c>
      <c r="C253" s="375" t="s">
        <v>876</v>
      </c>
      <c r="D253" s="375"/>
      <c r="E253" s="375"/>
      <c r="F253" s="80"/>
    </row>
    <row r="254" spans="1:7" ht="120.75" customHeight="1" x14ac:dyDescent="0.25">
      <c r="C254" s="387" t="s">
        <v>529</v>
      </c>
      <c r="D254" s="377"/>
      <c r="E254" s="377"/>
      <c r="F254" s="377"/>
    </row>
    <row r="255" spans="1:7" x14ac:dyDescent="0.25">
      <c r="C255" s="277" t="s">
        <v>110</v>
      </c>
      <c r="D255" s="18">
        <v>656</v>
      </c>
      <c r="E255" s="84">
        <v>0</v>
      </c>
      <c r="F255" s="71">
        <f>D255*E255</f>
        <v>0</v>
      </c>
    </row>
    <row r="257" spans="1:7" ht="27" customHeight="1" x14ac:dyDescent="0.25">
      <c r="A257" s="51" t="s">
        <v>527</v>
      </c>
      <c r="C257" s="375" t="s">
        <v>239</v>
      </c>
      <c r="D257" s="375"/>
      <c r="E257" s="375"/>
      <c r="F257" s="80"/>
    </row>
    <row r="259" spans="1:7" x14ac:dyDescent="0.25">
      <c r="C259" s="15" t="s">
        <v>120</v>
      </c>
      <c r="D259" s="18">
        <v>96</v>
      </c>
      <c r="E259" s="84">
        <v>0</v>
      </c>
      <c r="F259" s="71">
        <f>D259*E259</f>
        <v>0</v>
      </c>
    </row>
    <row r="261" spans="1:7" ht="30" customHeight="1" x14ac:dyDescent="0.25">
      <c r="A261" s="305" t="s">
        <v>730</v>
      </c>
      <c r="C261" s="375" t="s">
        <v>227</v>
      </c>
      <c r="D261" s="375"/>
      <c r="E261" s="375"/>
      <c r="F261" s="80"/>
    </row>
    <row r="263" spans="1:7" x14ac:dyDescent="0.25">
      <c r="C263" s="15" t="s">
        <v>226</v>
      </c>
      <c r="D263" s="18">
        <v>83</v>
      </c>
      <c r="E263" s="84">
        <v>0</v>
      </c>
      <c r="F263" s="71">
        <f>D263*E263</f>
        <v>0</v>
      </c>
    </row>
    <row r="264" spans="1:7" x14ac:dyDescent="0.25">
      <c r="A264" s="49"/>
      <c r="B264" s="10"/>
      <c r="C264" s="11"/>
      <c r="D264" s="12"/>
    </row>
    <row r="265" spans="1:7" s="2" customFormat="1" x14ac:dyDescent="0.25">
      <c r="A265" s="43" t="s">
        <v>101</v>
      </c>
      <c r="B265" s="44"/>
      <c r="C265" s="378" t="s">
        <v>102</v>
      </c>
      <c r="D265" s="379"/>
      <c r="E265" s="85"/>
      <c r="F265" s="78"/>
      <c r="G265" s="5"/>
    </row>
    <row r="267" spans="1:7" ht="96" customHeight="1" x14ac:dyDescent="0.25">
      <c r="A267" s="51" t="s">
        <v>198</v>
      </c>
      <c r="C267" s="375" t="s">
        <v>647</v>
      </c>
      <c r="D267" s="375"/>
      <c r="E267" s="375"/>
      <c r="F267" s="80"/>
    </row>
    <row r="268" spans="1:7" ht="13.5" customHeight="1" x14ac:dyDescent="0.25">
      <c r="C268" s="376"/>
      <c r="D268" s="376"/>
      <c r="E268" s="376"/>
    </row>
    <row r="269" spans="1:7" x14ac:dyDescent="0.25">
      <c r="C269" s="15" t="s">
        <v>3</v>
      </c>
      <c r="D269" s="18">
        <v>126</v>
      </c>
      <c r="E269" s="84">
        <v>0</v>
      </c>
      <c r="F269" s="71">
        <f>D269*E269</f>
        <v>0</v>
      </c>
    </row>
    <row r="271" spans="1:7" ht="63" customHeight="1" x14ac:dyDescent="0.25">
      <c r="A271" s="51" t="s">
        <v>197</v>
      </c>
      <c r="C271" s="375" t="s">
        <v>648</v>
      </c>
      <c r="D271" s="375"/>
      <c r="E271" s="375"/>
      <c r="F271" s="80"/>
    </row>
    <row r="273" spans="1:7" x14ac:dyDescent="0.25">
      <c r="C273" s="15" t="s">
        <v>120</v>
      </c>
      <c r="D273" s="18">
        <v>322</v>
      </c>
      <c r="E273" s="84">
        <v>0</v>
      </c>
      <c r="F273" s="71">
        <f>D273*E273</f>
        <v>0</v>
      </c>
    </row>
    <row r="275" spans="1:7" ht="64.5" customHeight="1" x14ac:dyDescent="0.25">
      <c r="A275" s="51" t="s">
        <v>197</v>
      </c>
      <c r="C275" s="375" t="s">
        <v>645</v>
      </c>
      <c r="D275" s="375"/>
      <c r="E275" s="375"/>
      <c r="F275" s="80"/>
    </row>
    <row r="276" spans="1:7" ht="13.5" customHeight="1" x14ac:dyDescent="0.25"/>
    <row r="277" spans="1:7" x14ac:dyDescent="0.25">
      <c r="C277" s="15" t="s">
        <v>120</v>
      </c>
      <c r="D277" s="18">
        <v>170</v>
      </c>
      <c r="E277" s="84">
        <v>0</v>
      </c>
      <c r="F277" s="71">
        <f>D277*E277</f>
        <v>0</v>
      </c>
    </row>
    <row r="279" spans="1:7" ht="39" customHeight="1" x14ac:dyDescent="0.25">
      <c r="A279" s="305" t="s">
        <v>735</v>
      </c>
      <c r="C279" s="375" t="s">
        <v>236</v>
      </c>
      <c r="D279" s="375"/>
      <c r="E279" s="375"/>
      <c r="F279" s="80"/>
    </row>
    <row r="280" spans="1:7" ht="27.75" customHeight="1" x14ac:dyDescent="0.25">
      <c r="C280" s="382" t="s">
        <v>646</v>
      </c>
      <c r="D280" s="382"/>
      <c r="E280" s="382"/>
    </row>
    <row r="281" spans="1:7" x14ac:dyDescent="0.25">
      <c r="C281" s="15" t="s">
        <v>55</v>
      </c>
      <c r="D281" s="18">
        <v>61</v>
      </c>
      <c r="E281" s="84">
        <v>0</v>
      </c>
      <c r="F281" s="71">
        <f>D281*E281</f>
        <v>0</v>
      </c>
    </row>
    <row r="282" spans="1:7" x14ac:dyDescent="0.25">
      <c r="A282" s="49"/>
      <c r="B282" s="10"/>
      <c r="C282" s="11"/>
      <c r="D282" s="12"/>
    </row>
    <row r="283" spans="1:7" s="2" customFormat="1" ht="12.75" customHeight="1" x14ac:dyDescent="0.25">
      <c r="A283" s="43" t="s">
        <v>87</v>
      </c>
      <c r="B283" s="44"/>
      <c r="C283" s="397" t="s">
        <v>437</v>
      </c>
      <c r="D283" s="397"/>
      <c r="E283" s="397"/>
      <c r="F283" s="78"/>
      <c r="G283" s="5"/>
    </row>
    <row r="285" spans="1:7" ht="23.25" customHeight="1" x14ac:dyDescent="0.25">
      <c r="A285" s="51" t="s">
        <v>438</v>
      </c>
      <c r="C285" s="375" t="s">
        <v>649</v>
      </c>
      <c r="D285" s="375"/>
      <c r="E285" s="375"/>
      <c r="F285" s="80"/>
    </row>
    <row r="286" spans="1:7" ht="24.75" customHeight="1" x14ac:dyDescent="0.25">
      <c r="C286" s="377" t="s">
        <v>650</v>
      </c>
      <c r="D286" s="377"/>
      <c r="E286" s="377"/>
    </row>
    <row r="287" spans="1:7" x14ac:dyDescent="0.25">
      <c r="C287" s="281" t="s">
        <v>439</v>
      </c>
      <c r="D287" s="18">
        <v>8300</v>
      </c>
      <c r="E287" s="84">
        <v>0</v>
      </c>
      <c r="F287" s="71">
        <f>D287*E287</f>
        <v>0</v>
      </c>
    </row>
    <row r="288" spans="1:7" x14ac:dyDescent="0.25">
      <c r="C288" s="290"/>
    </row>
    <row r="289" spans="1:7" ht="30.75" customHeight="1" x14ac:dyDescent="0.25">
      <c r="A289" s="305" t="s">
        <v>651</v>
      </c>
      <c r="C289" s="375" t="s">
        <v>477</v>
      </c>
      <c r="D289" s="375"/>
      <c r="E289" s="375"/>
      <c r="F289" s="80"/>
    </row>
    <row r="290" spans="1:7" ht="24.75" customHeight="1" x14ac:dyDescent="0.25">
      <c r="C290" s="377"/>
      <c r="D290" s="377"/>
      <c r="E290" s="377"/>
    </row>
    <row r="291" spans="1:7" x14ac:dyDescent="0.25">
      <c r="C291" s="286" t="s">
        <v>478</v>
      </c>
      <c r="D291" s="18">
        <v>1</v>
      </c>
      <c r="E291" s="84">
        <v>0</v>
      </c>
      <c r="F291" s="71">
        <f>D291*E291</f>
        <v>0</v>
      </c>
    </row>
    <row r="292" spans="1:7" s="66" customFormat="1" x14ac:dyDescent="0.25">
      <c r="A292" s="292"/>
      <c r="B292" s="293"/>
      <c r="C292" s="141"/>
      <c r="D292" s="294"/>
      <c r="E292" s="295"/>
      <c r="F292" s="296"/>
      <c r="G292" s="65"/>
    </row>
    <row r="293" spans="1:7" ht="13.8" thickBot="1" x14ac:dyDescent="0.3">
      <c r="A293" s="53"/>
      <c r="B293" s="39"/>
      <c r="C293" s="40" t="s">
        <v>38</v>
      </c>
      <c r="D293" s="41"/>
      <c r="E293" s="88"/>
      <c r="F293" s="73">
        <f>SUM(F175:F292)</f>
        <v>0</v>
      </c>
    </row>
    <row r="294" spans="1:7" ht="13.8" thickTop="1" x14ac:dyDescent="0.25">
      <c r="A294" s="54"/>
      <c r="C294" s="13"/>
      <c r="D294" s="13"/>
      <c r="F294" s="74"/>
      <c r="G294"/>
    </row>
    <row r="295" spans="1:7" s="62" customFormat="1" x14ac:dyDescent="0.25">
      <c r="A295" s="60" t="s">
        <v>19</v>
      </c>
      <c r="B295" s="61"/>
      <c r="C295" s="380" t="s">
        <v>20</v>
      </c>
      <c r="D295" s="381"/>
      <c r="E295" s="83"/>
      <c r="F295" s="76"/>
      <c r="G295" s="46"/>
    </row>
    <row r="296" spans="1:7" x14ac:dyDescent="0.25">
      <c r="A296" s="54"/>
      <c r="C296" s="13"/>
      <c r="D296" s="13"/>
      <c r="F296" s="74"/>
      <c r="G296"/>
    </row>
    <row r="297" spans="1:7" s="2" customFormat="1" x14ac:dyDescent="0.25">
      <c r="A297" s="43" t="s">
        <v>68</v>
      </c>
      <c r="B297" s="44"/>
      <c r="C297" s="378" t="s">
        <v>69</v>
      </c>
      <c r="D297" s="379"/>
      <c r="E297" s="85"/>
      <c r="F297" s="78"/>
      <c r="G297" s="5"/>
    </row>
    <row r="298" spans="1:7" s="62" customFormat="1" x14ac:dyDescent="0.25">
      <c r="A298" s="43"/>
      <c r="B298" s="44"/>
      <c r="C298" s="47"/>
      <c r="D298" s="48"/>
      <c r="E298" s="113"/>
      <c r="F298" s="114"/>
      <c r="G298" s="5"/>
    </row>
    <row r="299" spans="1:7" ht="49.5" customHeight="1" x14ac:dyDescent="0.25">
      <c r="A299" s="51" t="s">
        <v>174</v>
      </c>
      <c r="B299" s="17"/>
      <c r="C299" s="375" t="s">
        <v>536</v>
      </c>
      <c r="D299" s="375"/>
      <c r="E299" s="375"/>
      <c r="F299" s="115"/>
      <c r="G299" s="4"/>
    </row>
    <row r="300" spans="1:7" s="2" customFormat="1" ht="98.25" customHeight="1" x14ac:dyDescent="0.25">
      <c r="A300" s="51"/>
      <c r="B300" s="13"/>
      <c r="C300" s="377" t="s">
        <v>440</v>
      </c>
      <c r="D300" s="377"/>
      <c r="E300" s="377"/>
      <c r="F300" s="112"/>
      <c r="G300" s="1"/>
    </row>
    <row r="301" spans="1:7" s="2" customFormat="1" ht="16.5" customHeight="1" x14ac:dyDescent="0.25">
      <c r="A301" s="51"/>
      <c r="B301" s="42"/>
      <c r="C301" s="346" t="s">
        <v>815</v>
      </c>
      <c r="D301" s="106">
        <v>1442.3</v>
      </c>
      <c r="E301" s="126">
        <v>0</v>
      </c>
      <c r="F301" s="112">
        <f>D301*E301</f>
        <v>0</v>
      </c>
      <c r="G301" s="107"/>
    </row>
    <row r="302" spans="1:7" s="24" customFormat="1" x14ac:dyDescent="0.25">
      <c r="A302" s="54"/>
      <c r="B302" s="42"/>
      <c r="C302" s="42"/>
      <c r="D302" s="42"/>
      <c r="E302" s="90"/>
      <c r="F302" s="127"/>
    </row>
    <row r="303" spans="1:7" s="62" customFormat="1" ht="25.5" customHeight="1" x14ac:dyDescent="0.25">
      <c r="A303" s="43" t="s">
        <v>143</v>
      </c>
      <c r="B303" s="44"/>
      <c r="C303" s="378" t="s">
        <v>144</v>
      </c>
      <c r="D303" s="386"/>
      <c r="E303" s="128"/>
      <c r="F303" s="78"/>
      <c r="G303" s="46"/>
    </row>
    <row r="304" spans="1:7" s="133" customFormat="1" x14ac:dyDescent="0.25">
      <c r="A304" s="117"/>
      <c r="B304" s="129"/>
      <c r="C304" s="130"/>
      <c r="D304" s="131"/>
      <c r="E304" s="128"/>
      <c r="F304" s="78"/>
      <c r="G304" s="132"/>
    </row>
    <row r="305" spans="1:7" s="137" customFormat="1" ht="36" customHeight="1" x14ac:dyDescent="0.25">
      <c r="A305" s="117" t="s">
        <v>145</v>
      </c>
      <c r="B305" s="134"/>
      <c r="C305" s="393" t="s">
        <v>537</v>
      </c>
      <c r="D305" s="393"/>
      <c r="E305" s="393"/>
      <c r="F305" s="135"/>
      <c r="G305" s="136"/>
    </row>
    <row r="306" spans="1:7" s="24" customFormat="1" ht="81.75" customHeight="1" x14ac:dyDescent="0.25">
      <c r="A306" s="51"/>
      <c r="B306" s="42"/>
      <c r="C306" s="394" t="s">
        <v>652</v>
      </c>
      <c r="D306" s="394"/>
      <c r="E306" s="394"/>
      <c r="F306" s="77"/>
      <c r="G306" s="107"/>
    </row>
    <row r="307" spans="1:7" s="24" customFormat="1" ht="15.6" x14ac:dyDescent="0.25">
      <c r="A307" s="51"/>
      <c r="B307" s="42"/>
      <c r="C307" s="125" t="s">
        <v>1</v>
      </c>
      <c r="D307" s="106">
        <v>1761.1</v>
      </c>
      <c r="E307" s="90">
        <v>0</v>
      </c>
      <c r="F307" s="77">
        <f>D307*E307</f>
        <v>0</v>
      </c>
      <c r="G307" s="107"/>
    </row>
    <row r="308" spans="1:7" x14ac:dyDescent="0.25">
      <c r="A308" s="54"/>
      <c r="C308" s="13"/>
      <c r="D308" s="13"/>
      <c r="F308" s="74"/>
      <c r="G308"/>
    </row>
    <row r="309" spans="1:7" s="2" customFormat="1" ht="24" customHeight="1" x14ac:dyDescent="0.25">
      <c r="A309" s="43" t="s">
        <v>70</v>
      </c>
      <c r="B309" s="44"/>
      <c r="C309" s="378" t="s">
        <v>71</v>
      </c>
      <c r="D309" s="379"/>
      <c r="E309" s="85"/>
      <c r="F309" s="78"/>
      <c r="G309" s="5"/>
    </row>
    <row r="310" spans="1:7" x14ac:dyDescent="0.25">
      <c r="C310" s="15"/>
      <c r="F310" s="71"/>
    </row>
    <row r="311" spans="1:7" s="3" customFormat="1" ht="42" customHeight="1" x14ac:dyDescent="0.25">
      <c r="A311" s="51" t="s">
        <v>540</v>
      </c>
      <c r="B311" s="17"/>
      <c r="C311" s="375" t="s">
        <v>541</v>
      </c>
      <c r="D311" s="375"/>
      <c r="E311" s="375"/>
      <c r="F311" s="80"/>
      <c r="G311" s="4"/>
    </row>
    <row r="313" spans="1:7" ht="15.6" x14ac:dyDescent="0.25">
      <c r="C313" s="15" t="s">
        <v>1</v>
      </c>
      <c r="D313" s="18">
        <v>1761.1</v>
      </c>
      <c r="E313" s="84">
        <v>0</v>
      </c>
      <c r="F313" s="71">
        <f>D313*E313</f>
        <v>0</v>
      </c>
    </row>
    <row r="314" spans="1:7" x14ac:dyDescent="0.25">
      <c r="C314" s="15"/>
      <c r="F314" s="71"/>
    </row>
    <row r="315" spans="1:7" s="3" customFormat="1" ht="51.75" customHeight="1" x14ac:dyDescent="0.25">
      <c r="A315" s="51" t="s">
        <v>538</v>
      </c>
      <c r="B315" s="17"/>
      <c r="C315" s="375" t="s">
        <v>539</v>
      </c>
      <c r="D315" s="375"/>
      <c r="E315" s="375"/>
      <c r="F315" s="80"/>
      <c r="G315" s="4"/>
    </row>
    <row r="317" spans="1:7" ht="15.6" x14ac:dyDescent="0.25">
      <c r="C317" s="346" t="s">
        <v>1</v>
      </c>
      <c r="D317" s="18">
        <v>355</v>
      </c>
      <c r="E317" s="84">
        <v>0</v>
      </c>
      <c r="F317" s="71">
        <f>D317*E317</f>
        <v>0</v>
      </c>
    </row>
    <row r="318" spans="1:7" ht="14.25" customHeight="1" x14ac:dyDescent="0.25">
      <c r="A318" s="54"/>
      <c r="C318" s="13"/>
      <c r="D318" s="13"/>
      <c r="F318" s="74"/>
      <c r="G318"/>
    </row>
    <row r="319" spans="1:7" s="3" customFormat="1" ht="31.5" customHeight="1" x14ac:dyDescent="0.25">
      <c r="A319" s="305" t="s">
        <v>542</v>
      </c>
      <c r="B319" s="17"/>
      <c r="C319" s="375" t="s">
        <v>486</v>
      </c>
      <c r="D319" s="375"/>
      <c r="E319" s="375"/>
      <c r="F319" s="80"/>
      <c r="G319" s="4"/>
    </row>
    <row r="320" spans="1:7" ht="14.25" customHeight="1" x14ac:dyDescent="0.25">
      <c r="C320" s="377" t="s">
        <v>98</v>
      </c>
      <c r="D320" s="377"/>
      <c r="E320" s="377"/>
    </row>
    <row r="321" spans="1:7" ht="15.6" x14ac:dyDescent="0.25">
      <c r="C321" s="300" t="s">
        <v>6</v>
      </c>
      <c r="D321" s="18">
        <v>165</v>
      </c>
      <c r="E321" s="84">
        <v>0</v>
      </c>
      <c r="F321" s="71">
        <f>D321*E321</f>
        <v>0</v>
      </c>
    </row>
    <row r="322" spans="1:7" x14ac:dyDescent="0.25">
      <c r="A322" s="54"/>
      <c r="C322" s="13"/>
      <c r="D322" s="13"/>
      <c r="F322" s="74"/>
      <c r="G322"/>
    </row>
    <row r="323" spans="1:7" s="2" customFormat="1" ht="15" customHeight="1" x14ac:dyDescent="0.25">
      <c r="A323" s="43" t="s">
        <v>146</v>
      </c>
      <c r="B323" s="44"/>
      <c r="C323" s="378" t="s">
        <v>147</v>
      </c>
      <c r="D323" s="379"/>
      <c r="E323" s="85"/>
      <c r="F323" s="78"/>
      <c r="G323" s="5"/>
    </row>
    <row r="324" spans="1:7" x14ac:dyDescent="0.25">
      <c r="A324" s="54"/>
      <c r="C324" s="13"/>
      <c r="D324" s="13"/>
      <c r="F324" s="74"/>
      <c r="G324"/>
    </row>
    <row r="325" spans="1:7" s="2" customFormat="1" x14ac:dyDescent="0.25">
      <c r="A325" s="43" t="s">
        <v>50</v>
      </c>
      <c r="B325" s="44"/>
      <c r="C325" s="378" t="s">
        <v>51</v>
      </c>
      <c r="D325" s="379"/>
      <c r="E325" s="85"/>
      <c r="F325" s="78"/>
      <c r="G325" s="5"/>
    </row>
    <row r="326" spans="1:7" s="3" customFormat="1" ht="13.5" customHeight="1" x14ac:dyDescent="0.25">
      <c r="A326" s="51"/>
      <c r="B326" s="13"/>
      <c r="C326" s="15"/>
      <c r="D326" s="18"/>
      <c r="E326" s="84"/>
      <c r="F326" s="71"/>
      <c r="G326" s="1"/>
    </row>
    <row r="327" spans="1:7" s="3" customFormat="1" ht="25.5" customHeight="1" x14ac:dyDescent="0.25">
      <c r="A327" s="51" t="s">
        <v>175</v>
      </c>
      <c r="B327" s="17"/>
      <c r="C327" s="375" t="s">
        <v>494</v>
      </c>
      <c r="D327" s="375"/>
      <c r="E327" s="375"/>
      <c r="F327" s="80"/>
      <c r="G327" s="4"/>
    </row>
    <row r="328" spans="1:7" ht="33" customHeight="1" x14ac:dyDescent="0.25">
      <c r="C328" s="377" t="s">
        <v>535</v>
      </c>
      <c r="D328" s="377"/>
    </row>
    <row r="329" spans="1:7" ht="15.6" x14ac:dyDescent="0.25">
      <c r="C329" s="15" t="s">
        <v>6</v>
      </c>
      <c r="D329" s="18">
        <v>212</v>
      </c>
      <c r="E329" s="84">
        <v>0</v>
      </c>
      <c r="F329" s="71">
        <f>D329*E329</f>
        <v>0</v>
      </c>
    </row>
    <row r="330" spans="1:7" s="3" customFormat="1" ht="13.5" customHeight="1" x14ac:dyDescent="0.25">
      <c r="A330" s="51"/>
      <c r="B330" s="13"/>
      <c r="C330" s="281"/>
      <c r="D330" s="18"/>
      <c r="E330" s="84"/>
      <c r="F330" s="71"/>
      <c r="G330" s="1"/>
    </row>
    <row r="331" spans="1:7" s="3" customFormat="1" ht="25.5" customHeight="1" x14ac:dyDescent="0.25">
      <c r="A331" s="51" t="s">
        <v>441</v>
      </c>
      <c r="B331" s="17"/>
      <c r="C331" s="375" t="s">
        <v>534</v>
      </c>
      <c r="D331" s="375"/>
      <c r="E331" s="375"/>
      <c r="F331" s="80"/>
      <c r="G331" s="4"/>
    </row>
    <row r="332" spans="1:7" ht="24" customHeight="1" x14ac:dyDescent="0.25">
      <c r="C332" s="377" t="s">
        <v>495</v>
      </c>
      <c r="D332" s="377"/>
    </row>
    <row r="333" spans="1:7" ht="15.6" x14ac:dyDescent="0.25">
      <c r="C333" s="281" t="s">
        <v>6</v>
      </c>
      <c r="D333" s="18">
        <v>74</v>
      </c>
      <c r="E333" s="84">
        <v>0</v>
      </c>
      <c r="F333" s="71">
        <f>D333*E333</f>
        <v>0</v>
      </c>
    </row>
    <row r="334" spans="1:7" s="3" customFormat="1" ht="13.5" customHeight="1" x14ac:dyDescent="0.25">
      <c r="A334" s="51"/>
      <c r="B334" s="13"/>
      <c r="C334" s="15"/>
      <c r="D334" s="18"/>
      <c r="E334" s="84"/>
      <c r="F334" s="71"/>
      <c r="G334" s="1"/>
    </row>
    <row r="335" spans="1:7" s="3" customFormat="1" ht="25.5" customHeight="1" x14ac:dyDescent="0.25">
      <c r="A335" s="51" t="s">
        <v>531</v>
      </c>
      <c r="B335" s="17"/>
      <c r="C335" s="375" t="s">
        <v>442</v>
      </c>
      <c r="D335" s="375"/>
      <c r="E335" s="375"/>
      <c r="F335" s="80"/>
      <c r="G335" s="4"/>
    </row>
    <row r="337" spans="1:7" ht="15.6" x14ac:dyDescent="0.25">
      <c r="C337" s="15" t="s">
        <v>6</v>
      </c>
      <c r="D337" s="18">
        <v>25</v>
      </c>
      <c r="E337" s="84">
        <v>0</v>
      </c>
      <c r="F337" s="71">
        <f>D337*E337</f>
        <v>0</v>
      </c>
    </row>
    <row r="338" spans="1:7" s="3" customFormat="1" ht="13.5" customHeight="1" x14ac:dyDescent="0.25">
      <c r="A338" s="51"/>
      <c r="B338" s="13"/>
      <c r="C338" s="15"/>
      <c r="D338" s="18"/>
      <c r="E338" s="84"/>
      <c r="F338" s="71"/>
      <c r="G338" s="1"/>
    </row>
    <row r="339" spans="1:7" s="3" customFormat="1" ht="37.5" customHeight="1" x14ac:dyDescent="0.25">
      <c r="A339" s="51" t="s">
        <v>532</v>
      </c>
      <c r="B339" s="17"/>
      <c r="C339" s="375" t="s">
        <v>533</v>
      </c>
      <c r="D339" s="375"/>
      <c r="E339" s="375"/>
      <c r="F339" s="80"/>
      <c r="G339" s="4"/>
    </row>
    <row r="340" spans="1:7" ht="12.75" customHeight="1" x14ac:dyDescent="0.25">
      <c r="C340" s="377"/>
      <c r="D340" s="377"/>
    </row>
    <row r="341" spans="1:7" x14ac:dyDescent="0.25">
      <c r="C341" s="15" t="s">
        <v>233</v>
      </c>
      <c r="D341" s="18">
        <v>4</v>
      </c>
      <c r="E341" s="84">
        <v>0</v>
      </c>
      <c r="F341" s="71">
        <f>D341*E341</f>
        <v>0</v>
      </c>
    </row>
    <row r="342" spans="1:7" x14ac:dyDescent="0.25">
      <c r="A342" s="54"/>
      <c r="C342" s="13"/>
      <c r="D342" s="13"/>
      <c r="E342" s="102"/>
      <c r="F342" s="116"/>
      <c r="G342"/>
    </row>
    <row r="343" spans="1:7" x14ac:dyDescent="0.25">
      <c r="A343" s="43" t="s">
        <v>113</v>
      </c>
      <c r="B343" s="44"/>
      <c r="C343" s="378" t="s">
        <v>114</v>
      </c>
      <c r="D343" s="379"/>
      <c r="E343" s="113"/>
      <c r="F343" s="114"/>
      <c r="G343" s="5"/>
    </row>
    <row r="344" spans="1:7" s="2" customFormat="1" ht="16.5" customHeight="1" x14ac:dyDescent="0.25">
      <c r="A344" s="43" t="s">
        <v>79</v>
      </c>
      <c r="B344" s="44"/>
      <c r="C344" s="378" t="s">
        <v>80</v>
      </c>
      <c r="D344" s="379"/>
      <c r="E344" s="85"/>
      <c r="F344" s="78"/>
      <c r="G344" s="5"/>
    </row>
    <row r="345" spans="1:7" s="3" customFormat="1" ht="17.25" customHeight="1" x14ac:dyDescent="0.25">
      <c r="A345" s="193" t="s">
        <v>252</v>
      </c>
      <c r="B345" s="194"/>
      <c r="C345" s="384" t="s">
        <v>543</v>
      </c>
      <c r="D345" s="384"/>
      <c r="E345" s="384"/>
      <c r="F345" s="195"/>
      <c r="G345" s="4"/>
    </row>
    <row r="346" spans="1:7" x14ac:dyDescent="0.25">
      <c r="A346" s="193"/>
      <c r="B346" s="196"/>
      <c r="C346" s="385"/>
      <c r="D346" s="385"/>
      <c r="E346" s="385"/>
      <c r="F346" s="198"/>
    </row>
    <row r="347" spans="1:7" ht="15.6" x14ac:dyDescent="0.25">
      <c r="A347" s="193"/>
      <c r="B347" s="196"/>
      <c r="C347" s="197" t="s">
        <v>78</v>
      </c>
      <c r="D347" s="199">
        <v>169</v>
      </c>
      <c r="E347" s="85">
        <v>0</v>
      </c>
      <c r="F347" s="200">
        <f>D347*E347</f>
        <v>0</v>
      </c>
    </row>
    <row r="348" spans="1:7" x14ac:dyDescent="0.25">
      <c r="C348" s="15"/>
      <c r="D348" s="20"/>
      <c r="F348" s="71"/>
    </row>
    <row r="349" spans="1:7" s="27" customFormat="1" ht="13.8" thickBot="1" x14ac:dyDescent="0.3">
      <c r="A349" s="53"/>
      <c r="B349" s="57"/>
      <c r="C349" s="40" t="s">
        <v>22</v>
      </c>
      <c r="D349" s="58"/>
      <c r="E349" s="89"/>
      <c r="F349" s="81">
        <f>SUM(F298:F348)</f>
        <v>0</v>
      </c>
      <c r="G349" s="67"/>
    </row>
    <row r="350" spans="1:7" s="62" customFormat="1" ht="13.8" thickTop="1" x14ac:dyDescent="0.25">
      <c r="A350" s="60" t="s">
        <v>23</v>
      </c>
      <c r="B350" s="61"/>
      <c r="C350" s="380" t="s">
        <v>7</v>
      </c>
      <c r="D350" s="381"/>
      <c r="E350" s="83"/>
      <c r="F350" s="76"/>
      <c r="G350" s="46"/>
    </row>
    <row r="351" spans="1:7" s="2" customFormat="1" x14ac:dyDescent="0.25">
      <c r="A351" s="43"/>
      <c r="B351" s="44"/>
      <c r="C351" s="47"/>
      <c r="D351" s="48"/>
      <c r="E351" s="85"/>
      <c r="F351" s="78"/>
      <c r="G351" s="5"/>
    </row>
    <row r="352" spans="1:7" s="2" customFormat="1" ht="15" customHeight="1" x14ac:dyDescent="0.25">
      <c r="A352" s="43" t="s">
        <v>76</v>
      </c>
      <c r="B352" s="44"/>
      <c r="C352" s="378" t="s">
        <v>77</v>
      </c>
      <c r="D352" s="379"/>
      <c r="E352" s="85"/>
      <c r="F352" s="78"/>
      <c r="G352" s="5"/>
    </row>
    <row r="353" spans="1:7" s="152" customFormat="1" x14ac:dyDescent="0.25">
      <c r="A353" s="145"/>
      <c r="B353" s="146"/>
      <c r="C353" s="147"/>
      <c r="D353" s="148"/>
      <c r="E353" s="149"/>
      <c r="F353" s="150"/>
      <c r="G353" s="151"/>
    </row>
    <row r="354" spans="1:7" s="155" customFormat="1" ht="42.75" customHeight="1" x14ac:dyDescent="0.25">
      <c r="A354" s="51" t="s">
        <v>544</v>
      </c>
      <c r="B354" s="153"/>
      <c r="C354" s="383" t="s">
        <v>545</v>
      </c>
      <c r="D354" s="383"/>
      <c r="E354" s="383"/>
      <c r="F354" s="80"/>
      <c r="G354" s="154"/>
    </row>
    <row r="355" spans="1:7" s="163" customFormat="1" ht="11.25" customHeight="1" x14ac:dyDescent="0.25">
      <c r="A355" s="156"/>
      <c r="B355" s="157"/>
      <c r="C355" s="158"/>
      <c r="D355" s="159"/>
      <c r="E355" s="160"/>
      <c r="F355" s="161"/>
      <c r="G355" s="162"/>
    </row>
    <row r="356" spans="1:7" s="24" customFormat="1" ht="15.6" x14ac:dyDescent="0.25">
      <c r="A356" s="51"/>
      <c r="B356" s="42"/>
      <c r="C356" s="283" t="s">
        <v>78</v>
      </c>
      <c r="D356" s="106">
        <v>17</v>
      </c>
      <c r="E356" s="90">
        <v>0</v>
      </c>
      <c r="F356" s="71">
        <f>D356*E356</f>
        <v>0</v>
      </c>
      <c r="G356" s="107"/>
    </row>
    <row r="357" spans="1:7" s="2" customFormat="1" x14ac:dyDescent="0.25">
      <c r="A357" s="43"/>
      <c r="B357" s="44"/>
      <c r="C357" s="47"/>
      <c r="D357" s="48"/>
      <c r="E357" s="85"/>
      <c r="F357" s="78"/>
      <c r="G357" s="5"/>
    </row>
    <row r="358" spans="1:7" s="2" customFormat="1" ht="15" customHeight="1" x14ac:dyDescent="0.25">
      <c r="A358" s="43" t="s">
        <v>201</v>
      </c>
      <c r="B358" s="44"/>
      <c r="C358" s="378" t="s">
        <v>202</v>
      </c>
      <c r="D358" s="379"/>
      <c r="E358" s="85"/>
      <c r="F358" s="78"/>
      <c r="G358" s="5"/>
    </row>
    <row r="359" spans="1:7" s="2" customFormat="1" x14ac:dyDescent="0.25">
      <c r="A359" s="43"/>
      <c r="B359" s="44"/>
      <c r="C359" s="47"/>
      <c r="D359" s="48"/>
      <c r="E359" s="85"/>
      <c r="F359" s="78"/>
      <c r="G359" s="5"/>
    </row>
    <row r="360" spans="1:7" s="3" customFormat="1" ht="42" customHeight="1" x14ac:dyDescent="0.25">
      <c r="A360" s="51" t="s">
        <v>203</v>
      </c>
      <c r="B360" s="17"/>
      <c r="C360" s="375" t="s">
        <v>546</v>
      </c>
      <c r="D360" s="375"/>
      <c r="E360" s="375"/>
      <c r="F360" s="80"/>
      <c r="G360" s="4"/>
    </row>
    <row r="361" spans="1:7" ht="70.5" customHeight="1" x14ac:dyDescent="0.25">
      <c r="C361" s="377" t="s">
        <v>443</v>
      </c>
      <c r="D361" s="377"/>
      <c r="E361" s="377"/>
    </row>
    <row r="362" spans="1:7" ht="15.6" x14ac:dyDescent="0.25">
      <c r="C362" s="15" t="s">
        <v>78</v>
      </c>
      <c r="D362" s="144">
        <v>279</v>
      </c>
      <c r="E362" s="84">
        <v>0</v>
      </c>
      <c r="F362" s="71">
        <f>D362*E362</f>
        <v>0</v>
      </c>
    </row>
    <row r="363" spans="1:7" s="152" customFormat="1" x14ac:dyDescent="0.25">
      <c r="A363" s="145"/>
      <c r="B363" s="146"/>
      <c r="C363" s="147"/>
      <c r="D363" s="148"/>
      <c r="E363" s="149"/>
      <c r="F363" s="150"/>
      <c r="G363" s="151"/>
    </row>
    <row r="364" spans="1:7" s="155" customFormat="1" ht="54.75" customHeight="1" x14ac:dyDescent="0.25">
      <c r="A364" s="51" t="s">
        <v>444</v>
      </c>
      <c r="B364" s="153"/>
      <c r="C364" s="383" t="s">
        <v>653</v>
      </c>
      <c r="D364" s="383"/>
      <c r="E364" s="383"/>
      <c r="F364" s="80"/>
      <c r="G364" s="154"/>
    </row>
    <row r="365" spans="1:7" s="163" customFormat="1" ht="11.25" customHeight="1" x14ac:dyDescent="0.25">
      <c r="A365" s="156"/>
      <c r="B365" s="157"/>
      <c r="C365" s="158"/>
      <c r="D365" s="159"/>
      <c r="E365" s="160"/>
      <c r="F365" s="161"/>
      <c r="G365" s="162"/>
    </row>
    <row r="366" spans="1:7" s="24" customFormat="1" ht="15.6" x14ac:dyDescent="0.25">
      <c r="A366" s="51"/>
      <c r="B366" s="42"/>
      <c r="C366" s="125" t="s">
        <v>78</v>
      </c>
      <c r="D366" s="106">
        <v>42</v>
      </c>
      <c r="E366" s="90">
        <v>0</v>
      </c>
      <c r="F366" s="71">
        <f>D366*E366</f>
        <v>0</v>
      </c>
      <c r="G366" s="107"/>
    </row>
    <row r="367" spans="1:7" s="2" customFormat="1" x14ac:dyDescent="0.25">
      <c r="A367" s="43"/>
      <c r="B367" s="44"/>
      <c r="C367" s="47"/>
      <c r="D367" s="48"/>
      <c r="E367" s="85"/>
      <c r="F367" s="78"/>
      <c r="G367" s="5"/>
    </row>
    <row r="368" spans="1:7" s="2" customFormat="1" ht="15" customHeight="1" x14ac:dyDescent="0.25">
      <c r="A368" s="43" t="s">
        <v>95</v>
      </c>
      <c r="B368" s="44"/>
      <c r="C368" s="378" t="s">
        <v>96</v>
      </c>
      <c r="D368" s="379"/>
      <c r="E368" s="85"/>
      <c r="F368" s="78"/>
      <c r="G368" s="5"/>
    </row>
    <row r="369" spans="1:7" s="3" customFormat="1" ht="13.5" customHeight="1" x14ac:dyDescent="0.25">
      <c r="A369" s="43"/>
      <c r="B369" s="44"/>
      <c r="C369" s="47"/>
      <c r="D369" s="48"/>
      <c r="E369" s="113"/>
      <c r="F369" s="114"/>
      <c r="G369" s="1"/>
    </row>
    <row r="370" spans="1:7" ht="79.5" customHeight="1" x14ac:dyDescent="0.25">
      <c r="A370" s="305" t="s">
        <v>551</v>
      </c>
      <c r="B370" s="17"/>
      <c r="C370" s="375" t="s">
        <v>656</v>
      </c>
      <c r="D370" s="375"/>
      <c r="E370" s="375"/>
      <c r="F370" s="115"/>
      <c r="G370" s="5"/>
    </row>
    <row r="371" spans="1:7" x14ac:dyDescent="0.25">
      <c r="E371" s="102"/>
      <c r="F371" s="112"/>
      <c r="G371" s="5"/>
    </row>
    <row r="372" spans="1:7" ht="15.6" x14ac:dyDescent="0.25">
      <c r="C372" s="326" t="s">
        <v>586</v>
      </c>
      <c r="D372" s="20">
        <v>382</v>
      </c>
      <c r="E372" s="102">
        <v>0</v>
      </c>
      <c r="F372" s="103">
        <f>D372*E372</f>
        <v>0</v>
      </c>
      <c r="G372" s="4"/>
    </row>
    <row r="373" spans="1:7" s="3" customFormat="1" ht="13.5" customHeight="1" x14ac:dyDescent="0.25">
      <c r="A373" s="43"/>
      <c r="B373" s="44"/>
      <c r="C373" s="280"/>
      <c r="D373" s="282"/>
      <c r="E373" s="113"/>
      <c r="F373" s="114"/>
      <c r="G373" s="1"/>
    </row>
    <row r="374" spans="1:7" ht="63.75" customHeight="1" x14ac:dyDescent="0.25">
      <c r="A374" s="51" t="s">
        <v>552</v>
      </c>
      <c r="B374" s="17"/>
      <c r="C374" s="375" t="s">
        <v>661</v>
      </c>
      <c r="D374" s="375"/>
      <c r="E374" s="375"/>
      <c r="F374" s="115"/>
      <c r="G374" s="5"/>
    </row>
    <row r="375" spans="1:7" x14ac:dyDescent="0.25">
      <c r="C375" s="284"/>
      <c r="E375" s="102"/>
      <c r="F375" s="112"/>
      <c r="G375" s="5"/>
    </row>
    <row r="376" spans="1:7" ht="15.6" x14ac:dyDescent="0.25">
      <c r="C376" s="326" t="s">
        <v>586</v>
      </c>
      <c r="D376" s="20">
        <v>42</v>
      </c>
      <c r="E376" s="102">
        <v>0</v>
      </c>
      <c r="F376" s="103">
        <f>D376*E376</f>
        <v>0</v>
      </c>
      <c r="G376" s="4"/>
    </row>
    <row r="377" spans="1:7" s="3" customFormat="1" ht="13.5" customHeight="1" x14ac:dyDescent="0.25">
      <c r="A377" s="43"/>
      <c r="B377" s="44"/>
      <c r="C377" s="47"/>
      <c r="D377" s="48"/>
      <c r="E377" s="113"/>
      <c r="F377" s="114"/>
      <c r="G377" s="1"/>
    </row>
    <row r="378" spans="1:7" ht="51.75" customHeight="1" x14ac:dyDescent="0.25">
      <c r="A378" s="51" t="s">
        <v>553</v>
      </c>
      <c r="B378" s="17"/>
      <c r="C378" s="375" t="s">
        <v>660</v>
      </c>
      <c r="D378" s="375"/>
      <c r="E378" s="375"/>
      <c r="F378" s="115"/>
      <c r="G378" s="5"/>
    </row>
    <row r="379" spans="1:7" x14ac:dyDescent="0.25">
      <c r="E379" s="102"/>
      <c r="F379" s="112"/>
      <c r="G379" s="5"/>
    </row>
    <row r="380" spans="1:7" ht="15.6" x14ac:dyDescent="0.25">
      <c r="C380" s="326" t="s">
        <v>586</v>
      </c>
      <c r="D380" s="20">
        <v>54</v>
      </c>
      <c r="E380" s="102">
        <v>0</v>
      </c>
      <c r="F380" s="103">
        <f>D380*E380</f>
        <v>0</v>
      </c>
      <c r="G380" s="4"/>
    </row>
    <row r="381" spans="1:7" s="3" customFormat="1" ht="13.5" customHeight="1" x14ac:dyDescent="0.25">
      <c r="A381" s="43"/>
      <c r="B381" s="44"/>
      <c r="C381" s="280"/>
      <c r="D381" s="282"/>
      <c r="E381" s="113"/>
      <c r="F381" s="114"/>
      <c r="G381" s="1"/>
    </row>
    <row r="382" spans="1:7" ht="52.5" customHeight="1" x14ac:dyDescent="0.25">
      <c r="A382" s="51" t="s">
        <v>554</v>
      </c>
      <c r="B382" s="17"/>
      <c r="C382" s="375" t="s">
        <v>654</v>
      </c>
      <c r="D382" s="375"/>
      <c r="E382" s="375"/>
      <c r="F382" s="115"/>
      <c r="G382" s="5"/>
    </row>
    <row r="383" spans="1:7" x14ac:dyDescent="0.25">
      <c r="C383" s="284"/>
      <c r="E383" s="102"/>
      <c r="F383" s="112"/>
      <c r="G383" s="5"/>
    </row>
    <row r="384" spans="1:7" ht="15.6" x14ac:dyDescent="0.25">
      <c r="C384" s="326" t="s">
        <v>586</v>
      </c>
      <c r="D384" s="20">
        <v>48</v>
      </c>
      <c r="E384" s="102">
        <v>0</v>
      </c>
      <c r="F384" s="103">
        <f>D384*E384</f>
        <v>0</v>
      </c>
      <c r="G384" s="4"/>
    </row>
    <row r="385" spans="1:7" s="3" customFormat="1" ht="13.5" customHeight="1" x14ac:dyDescent="0.25">
      <c r="A385" s="43"/>
      <c r="B385" s="44"/>
      <c r="C385" s="47"/>
      <c r="D385" s="48"/>
      <c r="E385" s="113"/>
      <c r="F385" s="114"/>
      <c r="G385" s="1"/>
    </row>
    <row r="386" spans="1:7" ht="50.25" customHeight="1" x14ac:dyDescent="0.25">
      <c r="A386" s="51" t="s">
        <v>741</v>
      </c>
      <c r="B386" s="17"/>
      <c r="C386" s="375" t="s">
        <v>655</v>
      </c>
      <c r="D386" s="375"/>
      <c r="E386" s="375"/>
      <c r="F386" s="115"/>
      <c r="G386" s="5"/>
    </row>
    <row r="387" spans="1:7" x14ac:dyDescent="0.25">
      <c r="E387" s="102"/>
      <c r="F387" s="112"/>
      <c r="G387" s="5"/>
    </row>
    <row r="388" spans="1:7" ht="15.6" x14ac:dyDescent="0.25">
      <c r="C388" s="326" t="s">
        <v>586</v>
      </c>
      <c r="D388" s="20">
        <v>78</v>
      </c>
      <c r="E388" s="102">
        <v>0</v>
      </c>
      <c r="F388" s="103">
        <f>D388*E388</f>
        <v>0</v>
      </c>
      <c r="G388" s="4"/>
    </row>
    <row r="389" spans="1:7" s="3" customFormat="1" ht="13.5" customHeight="1" x14ac:dyDescent="0.25">
      <c r="A389" s="43"/>
      <c r="B389" s="44"/>
      <c r="C389" s="47"/>
      <c r="D389" s="48"/>
      <c r="E389" s="113"/>
      <c r="F389" s="114"/>
      <c r="G389" s="1"/>
    </row>
    <row r="390" spans="1:7" ht="51" customHeight="1" x14ac:dyDescent="0.25">
      <c r="A390" s="51" t="s">
        <v>445</v>
      </c>
      <c r="B390" s="17"/>
      <c r="C390" s="375" t="s">
        <v>555</v>
      </c>
      <c r="D390" s="375"/>
      <c r="E390" s="375"/>
      <c r="F390" s="115"/>
      <c r="G390" s="5"/>
    </row>
    <row r="391" spans="1:7" x14ac:dyDescent="0.25">
      <c r="E391" s="102"/>
      <c r="F391" s="112"/>
      <c r="G391" s="5"/>
    </row>
    <row r="392" spans="1:7" x14ac:dyDescent="0.25">
      <c r="C392" s="15" t="s">
        <v>60</v>
      </c>
      <c r="D392" s="20">
        <v>108</v>
      </c>
      <c r="E392" s="102">
        <v>0</v>
      </c>
      <c r="F392" s="103">
        <f>D392*E392</f>
        <v>0</v>
      </c>
      <c r="G392" s="4"/>
    </row>
    <row r="393" spans="1:7" s="3" customFormat="1" ht="13.5" customHeight="1" x14ac:dyDescent="0.25">
      <c r="A393" s="43"/>
      <c r="B393" s="44"/>
      <c r="C393" s="280"/>
      <c r="D393" s="282"/>
      <c r="E393" s="113"/>
      <c r="F393" s="114"/>
      <c r="G393" s="1"/>
    </row>
    <row r="394" spans="1:7" ht="51" customHeight="1" x14ac:dyDescent="0.25">
      <c r="A394" s="51" t="s">
        <v>446</v>
      </c>
      <c r="B394" s="17"/>
      <c r="C394" s="375" t="s">
        <v>556</v>
      </c>
      <c r="D394" s="375"/>
      <c r="E394" s="375"/>
      <c r="F394" s="115"/>
      <c r="G394" s="5"/>
    </row>
    <row r="395" spans="1:7" x14ac:dyDescent="0.25">
      <c r="C395" s="284"/>
      <c r="E395" s="102"/>
      <c r="F395" s="112"/>
      <c r="G395" s="5"/>
    </row>
    <row r="396" spans="1:7" ht="15.6" x14ac:dyDescent="0.25">
      <c r="C396" s="326" t="s">
        <v>586</v>
      </c>
      <c r="D396" s="20">
        <v>18</v>
      </c>
      <c r="E396" s="102">
        <v>0</v>
      </c>
      <c r="F396" s="103">
        <f>D396*E396</f>
        <v>0</v>
      </c>
      <c r="G396" s="4"/>
    </row>
    <row r="397" spans="1:7" s="3" customFormat="1" ht="13.5" customHeight="1" x14ac:dyDescent="0.25">
      <c r="A397" s="43"/>
      <c r="B397" s="44"/>
      <c r="C397" s="47"/>
      <c r="D397" s="48"/>
      <c r="E397" s="113"/>
      <c r="F397" s="114"/>
      <c r="G397" s="1"/>
    </row>
    <row r="398" spans="1:7" ht="39" customHeight="1" x14ac:dyDescent="0.25">
      <c r="A398" s="51" t="s">
        <v>447</v>
      </c>
      <c r="B398" s="17"/>
      <c r="C398" s="375" t="s">
        <v>557</v>
      </c>
      <c r="D398" s="375"/>
      <c r="E398" s="375"/>
      <c r="F398" s="115"/>
      <c r="G398" s="5"/>
    </row>
    <row r="399" spans="1:7" x14ac:dyDescent="0.25">
      <c r="E399" s="102"/>
      <c r="F399" s="112"/>
      <c r="G399" s="5"/>
    </row>
    <row r="400" spans="1:7" ht="15.6" x14ac:dyDescent="0.25">
      <c r="C400" s="326" t="s">
        <v>586</v>
      </c>
      <c r="D400" s="20">
        <v>42</v>
      </c>
      <c r="E400" s="102">
        <v>0</v>
      </c>
      <c r="F400" s="103">
        <f>D400*E400</f>
        <v>0</v>
      </c>
      <c r="G400" s="4"/>
    </row>
    <row r="401" spans="1:7" s="3" customFormat="1" ht="13.5" customHeight="1" x14ac:dyDescent="0.25">
      <c r="A401" s="43"/>
      <c r="B401" s="44"/>
      <c r="C401" s="47"/>
      <c r="D401" s="48"/>
      <c r="E401" s="113"/>
      <c r="F401" s="114"/>
      <c r="G401" s="1"/>
    </row>
    <row r="402" spans="1:7" ht="27" customHeight="1" x14ac:dyDescent="0.25">
      <c r="A402" s="51" t="s">
        <v>449</v>
      </c>
      <c r="B402" s="17"/>
      <c r="C402" s="375" t="s">
        <v>448</v>
      </c>
      <c r="D402" s="375"/>
      <c r="E402" s="375"/>
      <c r="F402" s="115"/>
      <c r="G402" s="5"/>
    </row>
    <row r="403" spans="1:7" x14ac:dyDescent="0.25">
      <c r="E403" s="102"/>
      <c r="F403" s="112"/>
      <c r="G403" s="5"/>
    </row>
    <row r="404" spans="1:7" ht="15.6" x14ac:dyDescent="0.25">
      <c r="C404" s="326" t="s">
        <v>586</v>
      </c>
      <c r="D404" s="20">
        <v>48</v>
      </c>
      <c r="E404" s="102">
        <v>0</v>
      </c>
      <c r="F404" s="103">
        <f>D404*E404</f>
        <v>0</v>
      </c>
      <c r="G404" s="4"/>
    </row>
    <row r="405" spans="1:7" s="3" customFormat="1" ht="13.5" customHeight="1" x14ac:dyDescent="0.25">
      <c r="A405" s="43"/>
      <c r="B405" s="44"/>
      <c r="C405" s="47"/>
      <c r="D405" s="48"/>
      <c r="E405" s="113"/>
      <c r="F405" s="114"/>
      <c r="G405" s="1"/>
    </row>
    <row r="406" spans="1:7" ht="27" customHeight="1" x14ac:dyDescent="0.25">
      <c r="A406" s="51" t="s">
        <v>450</v>
      </c>
      <c r="B406" s="17"/>
      <c r="C406" s="375" t="s">
        <v>240</v>
      </c>
      <c r="D406" s="375"/>
      <c r="E406" s="375"/>
      <c r="F406" s="115"/>
      <c r="G406" s="5"/>
    </row>
    <row r="407" spans="1:7" x14ac:dyDescent="0.25">
      <c r="E407" s="102"/>
      <c r="F407" s="112"/>
      <c r="G407" s="5"/>
    </row>
    <row r="408" spans="1:7" ht="15.6" x14ac:dyDescent="0.25">
      <c r="C408" s="326" t="s">
        <v>586</v>
      </c>
      <c r="D408" s="20">
        <v>66</v>
      </c>
      <c r="E408" s="102">
        <v>0</v>
      </c>
      <c r="F408" s="103">
        <f>D408*E408</f>
        <v>0</v>
      </c>
      <c r="G408" s="4"/>
    </row>
    <row r="409" spans="1:7" s="3" customFormat="1" ht="13.5" customHeight="1" x14ac:dyDescent="0.25">
      <c r="A409" s="43"/>
      <c r="B409" s="44"/>
      <c r="C409" s="47"/>
      <c r="D409" s="48"/>
      <c r="E409" s="113"/>
      <c r="F409" s="114"/>
      <c r="G409" s="1"/>
    </row>
    <row r="410" spans="1:7" ht="25.5" customHeight="1" x14ac:dyDescent="0.25">
      <c r="A410" s="51" t="s">
        <v>559</v>
      </c>
      <c r="B410" s="17"/>
      <c r="C410" s="375" t="s">
        <v>558</v>
      </c>
      <c r="D410" s="375"/>
      <c r="E410" s="375"/>
      <c r="F410" s="115"/>
      <c r="G410" s="5"/>
    </row>
    <row r="411" spans="1:7" x14ac:dyDescent="0.25">
      <c r="E411" s="102"/>
      <c r="F411" s="112"/>
      <c r="G411" s="5"/>
    </row>
    <row r="412" spans="1:7" ht="15.6" x14ac:dyDescent="0.25">
      <c r="C412" s="326" t="s">
        <v>612</v>
      </c>
      <c r="D412" s="20">
        <v>18</v>
      </c>
      <c r="E412" s="102">
        <v>0</v>
      </c>
      <c r="F412" s="103">
        <f>D412*E412</f>
        <v>0</v>
      </c>
      <c r="G412" s="4"/>
    </row>
    <row r="413" spans="1:7" x14ac:dyDescent="0.25">
      <c r="C413" s="313"/>
      <c r="D413" s="20"/>
      <c r="E413" s="102"/>
      <c r="F413" s="103"/>
      <c r="G413" s="4"/>
    </row>
    <row r="414" spans="1:7" ht="25.5" customHeight="1" x14ac:dyDescent="0.25">
      <c r="A414" s="164" t="s">
        <v>563</v>
      </c>
      <c r="B414" s="17"/>
      <c r="C414" s="375" t="s">
        <v>564</v>
      </c>
      <c r="D414" s="375"/>
      <c r="E414" s="375"/>
      <c r="F414" s="115"/>
      <c r="G414" s="5"/>
    </row>
    <row r="415" spans="1:7" x14ac:dyDescent="0.25">
      <c r="C415" s="316"/>
      <c r="E415" s="102"/>
      <c r="F415" s="112"/>
      <c r="G415" s="5"/>
    </row>
    <row r="416" spans="1:7" x14ac:dyDescent="0.25">
      <c r="C416" s="313" t="s">
        <v>60</v>
      </c>
      <c r="D416" s="20">
        <v>246</v>
      </c>
      <c r="E416" s="102">
        <v>0</v>
      </c>
      <c r="F416" s="103">
        <f>D416*E416</f>
        <v>0</v>
      </c>
      <c r="G416" s="4"/>
    </row>
    <row r="417" spans="1:7" x14ac:dyDescent="0.25">
      <c r="C417" s="313"/>
      <c r="D417" s="20"/>
      <c r="E417" s="102"/>
      <c r="F417" s="103"/>
      <c r="G417" s="4"/>
    </row>
    <row r="418" spans="1:7" ht="25.5" customHeight="1" x14ac:dyDescent="0.25">
      <c r="A418" s="164" t="s">
        <v>562</v>
      </c>
      <c r="B418" s="17"/>
      <c r="C418" s="375" t="s">
        <v>561</v>
      </c>
      <c r="D418" s="375"/>
      <c r="E418" s="375"/>
      <c r="F418" s="115"/>
      <c r="G418" s="5"/>
    </row>
    <row r="419" spans="1:7" x14ac:dyDescent="0.25">
      <c r="C419" s="316"/>
      <c r="E419" s="102"/>
      <c r="F419" s="112"/>
      <c r="G419" s="5"/>
    </row>
    <row r="420" spans="1:7" x14ac:dyDescent="0.25">
      <c r="C420" s="313" t="s">
        <v>60</v>
      </c>
      <c r="D420" s="20">
        <v>114</v>
      </c>
      <c r="E420" s="102">
        <v>0</v>
      </c>
      <c r="F420" s="103">
        <f>D420*E420</f>
        <v>0</v>
      </c>
      <c r="G420" s="4"/>
    </row>
    <row r="421" spans="1:7" s="3" customFormat="1" ht="12" customHeight="1" x14ac:dyDescent="0.25">
      <c r="A421" s="43"/>
      <c r="B421" s="44"/>
      <c r="C421" s="47"/>
      <c r="D421" s="48"/>
      <c r="E421" s="113"/>
      <c r="F421" s="114"/>
      <c r="G421" s="1"/>
    </row>
    <row r="422" spans="1:7" ht="25.5" customHeight="1" x14ac:dyDescent="0.25">
      <c r="A422" s="164" t="s">
        <v>560</v>
      </c>
      <c r="B422" s="17"/>
      <c r="C422" s="375" t="s">
        <v>657</v>
      </c>
      <c r="D422" s="375"/>
      <c r="E422" s="375"/>
      <c r="F422" s="115"/>
      <c r="G422" s="5"/>
    </row>
    <row r="423" spans="1:7" x14ac:dyDescent="0.25">
      <c r="E423" s="102"/>
      <c r="F423" s="112"/>
      <c r="G423" s="5"/>
    </row>
    <row r="424" spans="1:7" ht="15.6" x14ac:dyDescent="0.25">
      <c r="C424" s="326" t="s">
        <v>586</v>
      </c>
      <c r="D424" s="20">
        <v>84</v>
      </c>
      <c r="E424" s="102">
        <v>0</v>
      </c>
      <c r="F424" s="103">
        <f>D424*E424</f>
        <v>0</v>
      </c>
      <c r="G424" s="4"/>
    </row>
    <row r="425" spans="1:7" s="3" customFormat="1" ht="12" customHeight="1" x14ac:dyDescent="0.25">
      <c r="A425" s="43"/>
      <c r="B425" s="44"/>
      <c r="C425" s="314"/>
      <c r="D425" s="315"/>
      <c r="E425" s="113"/>
      <c r="F425" s="114"/>
      <c r="G425" s="1"/>
    </row>
    <row r="426" spans="1:7" ht="25.5" customHeight="1" x14ac:dyDescent="0.25">
      <c r="A426" s="164" t="s">
        <v>204</v>
      </c>
      <c r="B426" s="17"/>
      <c r="C426" s="375" t="s">
        <v>565</v>
      </c>
      <c r="D426" s="375"/>
      <c r="E426" s="375"/>
      <c r="F426" s="115"/>
      <c r="G426" s="5"/>
    </row>
    <row r="427" spans="1:7" x14ac:dyDescent="0.25">
      <c r="C427" s="316"/>
      <c r="E427" s="102"/>
      <c r="F427" s="112"/>
      <c r="G427" s="5"/>
    </row>
    <row r="428" spans="1:7" ht="15.6" x14ac:dyDescent="0.25">
      <c r="C428" s="326" t="s">
        <v>586</v>
      </c>
      <c r="D428" s="20">
        <v>84</v>
      </c>
      <c r="E428" s="102">
        <v>0</v>
      </c>
      <c r="F428" s="103">
        <f>D428*E428</f>
        <v>0</v>
      </c>
      <c r="G428" s="4"/>
    </row>
    <row r="429" spans="1:7" s="3" customFormat="1" ht="12" customHeight="1" x14ac:dyDescent="0.25">
      <c r="A429" s="43"/>
      <c r="B429" s="44"/>
      <c r="C429" s="280"/>
      <c r="D429" s="282"/>
      <c r="E429" s="113"/>
      <c r="F429" s="114"/>
      <c r="G429" s="1"/>
    </row>
    <row r="430" spans="1:7" ht="25.5" customHeight="1" x14ac:dyDescent="0.25">
      <c r="A430" s="164" t="s">
        <v>451</v>
      </c>
      <c r="B430" s="17"/>
      <c r="C430" s="375" t="s">
        <v>566</v>
      </c>
      <c r="D430" s="375"/>
      <c r="E430" s="375"/>
      <c r="F430" s="115"/>
      <c r="G430" s="5"/>
    </row>
    <row r="431" spans="1:7" x14ac:dyDescent="0.25">
      <c r="C431" s="284"/>
      <c r="E431" s="102"/>
      <c r="F431" s="112"/>
      <c r="G431" s="5"/>
    </row>
    <row r="432" spans="1:7" ht="15.6" x14ac:dyDescent="0.25">
      <c r="C432" s="326" t="s">
        <v>586</v>
      </c>
      <c r="D432" s="20">
        <v>148</v>
      </c>
      <c r="E432" s="102">
        <v>0</v>
      </c>
      <c r="F432" s="103">
        <f>D432*E432</f>
        <v>0</v>
      </c>
      <c r="G432" s="4"/>
    </row>
    <row r="433" spans="1:7" s="3" customFormat="1" ht="13.5" customHeight="1" x14ac:dyDescent="0.25">
      <c r="A433" s="43"/>
      <c r="B433" s="44"/>
      <c r="C433" s="47"/>
      <c r="D433" s="48"/>
      <c r="E433" s="113"/>
      <c r="F433" s="114"/>
      <c r="G433" s="1"/>
    </row>
    <row r="434" spans="1:7" ht="25.5" customHeight="1" x14ac:dyDescent="0.25">
      <c r="A434" s="51" t="s">
        <v>176</v>
      </c>
      <c r="B434" s="17"/>
      <c r="C434" s="375" t="s">
        <v>567</v>
      </c>
      <c r="D434" s="375"/>
      <c r="E434" s="375"/>
      <c r="F434" s="115"/>
      <c r="G434" s="5"/>
    </row>
    <row r="435" spans="1:7" x14ac:dyDescent="0.25">
      <c r="E435" s="102"/>
      <c r="F435" s="112"/>
      <c r="G435" s="5"/>
    </row>
    <row r="436" spans="1:7" ht="15.6" x14ac:dyDescent="0.25">
      <c r="C436" s="326" t="s">
        <v>586</v>
      </c>
      <c r="D436" s="20">
        <v>114</v>
      </c>
      <c r="E436" s="102">
        <v>0</v>
      </c>
      <c r="F436" s="103">
        <f>D436*E436</f>
        <v>0</v>
      </c>
      <c r="G436" s="4"/>
    </row>
    <row r="437" spans="1:7" s="2" customFormat="1" ht="12" customHeight="1" x14ac:dyDescent="0.25">
      <c r="A437" s="43"/>
      <c r="B437" s="44"/>
      <c r="C437" s="47"/>
      <c r="D437" s="48"/>
      <c r="E437" s="85"/>
      <c r="F437" s="78"/>
      <c r="G437" s="5"/>
    </row>
    <row r="438" spans="1:7" s="3" customFormat="1" ht="52.5" customHeight="1" x14ac:dyDescent="0.25">
      <c r="A438" s="305" t="s">
        <v>658</v>
      </c>
      <c r="B438" s="17"/>
      <c r="C438" s="375" t="s">
        <v>900</v>
      </c>
      <c r="D438" s="375"/>
      <c r="E438" s="375"/>
      <c r="F438" s="80"/>
      <c r="G438" s="4"/>
    </row>
    <row r="440" spans="1:7" ht="16.5" customHeight="1" x14ac:dyDescent="0.25">
      <c r="C440" s="326" t="s">
        <v>659</v>
      </c>
      <c r="D440" s="18">
        <v>27</v>
      </c>
      <c r="E440" s="84">
        <v>0</v>
      </c>
      <c r="F440" s="71">
        <f>D440*E440</f>
        <v>0</v>
      </c>
    </row>
    <row r="441" spans="1:7" x14ac:dyDescent="0.25">
      <c r="C441" s="15"/>
      <c r="F441" s="71"/>
      <c r="G441" s="1" t="s">
        <v>81</v>
      </c>
    </row>
    <row r="442" spans="1:7" s="2" customFormat="1" x14ac:dyDescent="0.25">
      <c r="A442" s="43" t="s">
        <v>75</v>
      </c>
      <c r="B442" s="44"/>
      <c r="C442" s="378" t="s">
        <v>82</v>
      </c>
      <c r="D442" s="379"/>
      <c r="E442" s="85"/>
      <c r="F442" s="78"/>
      <c r="G442" s="5"/>
    </row>
    <row r="443" spans="1:7" x14ac:dyDescent="0.25">
      <c r="A443" s="43"/>
      <c r="B443" s="44"/>
      <c r="C443" s="47"/>
      <c r="D443" s="48"/>
      <c r="E443" s="113"/>
      <c r="F443" s="114"/>
    </row>
    <row r="444" spans="1:7" s="3" customFormat="1" ht="43.2" customHeight="1" x14ac:dyDescent="0.25">
      <c r="A444" s="51" t="s">
        <v>177</v>
      </c>
      <c r="B444" s="17"/>
      <c r="C444" s="374" t="s">
        <v>888</v>
      </c>
      <c r="D444" s="374"/>
      <c r="E444" s="374"/>
      <c r="F444" s="115"/>
      <c r="G444" s="1"/>
    </row>
    <row r="445" spans="1:7" s="3" customFormat="1" ht="15.75" customHeight="1" x14ac:dyDescent="0.25">
      <c r="A445" s="51"/>
      <c r="B445" s="17"/>
      <c r="C445" s="14"/>
      <c r="D445" s="14"/>
      <c r="E445" s="105"/>
      <c r="F445" s="115"/>
      <c r="G445" s="1"/>
    </row>
    <row r="446" spans="1:7" x14ac:dyDescent="0.25">
      <c r="C446" s="15" t="s">
        <v>115</v>
      </c>
      <c r="D446" s="18">
        <v>2</v>
      </c>
      <c r="E446" s="102">
        <v>0</v>
      </c>
      <c r="F446" s="103">
        <f>D446*E446</f>
        <v>0</v>
      </c>
      <c r="G446" s="5"/>
    </row>
    <row r="447" spans="1:7" x14ac:dyDescent="0.25">
      <c r="A447" s="43"/>
      <c r="B447" s="44"/>
      <c r="C447" s="47"/>
      <c r="D447" s="48"/>
      <c r="E447" s="113"/>
      <c r="F447" s="114"/>
    </row>
    <row r="448" spans="1:7" s="3" customFormat="1" ht="54" customHeight="1" x14ac:dyDescent="0.25">
      <c r="A448" s="51" t="s">
        <v>231</v>
      </c>
      <c r="B448" s="17"/>
      <c r="C448" s="375" t="s">
        <v>662</v>
      </c>
      <c r="D448" s="375"/>
      <c r="E448" s="375"/>
      <c r="F448" s="115"/>
      <c r="G448" s="1"/>
    </row>
    <row r="449" spans="1:9" s="3" customFormat="1" ht="15.75" customHeight="1" x14ac:dyDescent="0.25">
      <c r="A449" s="51"/>
      <c r="B449" s="17"/>
      <c r="C449" s="14"/>
      <c r="D449" s="14"/>
      <c r="E449" s="105"/>
      <c r="F449" s="115"/>
      <c r="G449" s="1"/>
    </row>
    <row r="450" spans="1:9" x14ac:dyDescent="0.25">
      <c r="C450" s="15" t="s">
        <v>115</v>
      </c>
      <c r="D450" s="18">
        <v>5</v>
      </c>
      <c r="E450" s="102">
        <v>0</v>
      </c>
      <c r="F450" s="103">
        <f>D450*E450</f>
        <v>0</v>
      </c>
      <c r="G450" s="5"/>
    </row>
    <row r="451" spans="1:9" x14ac:dyDescent="0.25">
      <c r="A451" s="43"/>
      <c r="B451" s="44"/>
      <c r="C451" s="47"/>
      <c r="D451" s="48"/>
      <c r="E451" s="113"/>
      <c r="F451" s="114"/>
    </row>
    <row r="452" spans="1:9" s="3" customFormat="1" ht="57.75" customHeight="1" x14ac:dyDescent="0.25">
      <c r="A452" s="51" t="s">
        <v>232</v>
      </c>
      <c r="B452" s="17"/>
      <c r="C452" s="375" t="s">
        <v>663</v>
      </c>
      <c r="D452" s="375"/>
      <c r="E452" s="375"/>
      <c r="F452" s="115"/>
      <c r="G452" s="1"/>
    </row>
    <row r="453" spans="1:9" s="3" customFormat="1" ht="15.75" customHeight="1" x14ac:dyDescent="0.25">
      <c r="A453" s="51"/>
      <c r="B453" s="17"/>
      <c r="C453" s="14"/>
      <c r="D453" s="14"/>
      <c r="E453" s="105"/>
      <c r="F453" s="115"/>
      <c r="G453" s="1"/>
    </row>
    <row r="454" spans="1:9" x14ac:dyDescent="0.25">
      <c r="C454" s="15" t="s">
        <v>115</v>
      </c>
      <c r="D454" s="18">
        <v>2</v>
      </c>
      <c r="E454" s="102">
        <v>0</v>
      </c>
      <c r="F454" s="103">
        <f>D454*E454</f>
        <v>0</v>
      </c>
      <c r="G454" s="5"/>
    </row>
    <row r="456" spans="1:9" s="3" customFormat="1" ht="54" customHeight="1" x14ac:dyDescent="0.25">
      <c r="A456" s="51" t="s">
        <v>664</v>
      </c>
      <c r="B456" s="17"/>
      <c r="C456" s="375" t="s">
        <v>890</v>
      </c>
      <c r="D456" s="375"/>
      <c r="E456" s="375"/>
      <c r="F456" s="80"/>
      <c r="G456" s="4"/>
    </row>
    <row r="458" spans="1:9" x14ac:dyDescent="0.25">
      <c r="C458" s="15" t="s">
        <v>205</v>
      </c>
      <c r="D458" s="18">
        <v>4</v>
      </c>
      <c r="E458" s="84">
        <v>0</v>
      </c>
      <c r="F458" s="71">
        <f>D458*E458</f>
        <v>0</v>
      </c>
      <c r="I458" t="s">
        <v>206</v>
      </c>
    </row>
    <row r="460" spans="1:9" s="3" customFormat="1" ht="66" customHeight="1" x14ac:dyDescent="0.25">
      <c r="A460" s="51" t="s">
        <v>207</v>
      </c>
      <c r="B460" s="17"/>
      <c r="C460" s="375" t="s">
        <v>744</v>
      </c>
      <c r="D460" s="375"/>
      <c r="E460" s="375"/>
      <c r="F460" s="80"/>
      <c r="G460" s="4"/>
    </row>
    <row r="462" spans="1:9" x14ac:dyDescent="0.25">
      <c r="C462" s="15" t="s">
        <v>205</v>
      </c>
      <c r="D462" s="18">
        <v>4</v>
      </c>
      <c r="E462" s="84">
        <v>0</v>
      </c>
      <c r="F462" s="71">
        <f>D462*E462</f>
        <v>0</v>
      </c>
      <c r="I462" t="s">
        <v>206</v>
      </c>
    </row>
    <row r="464" spans="1:9" s="3" customFormat="1" ht="87.75" customHeight="1" x14ac:dyDescent="0.25">
      <c r="A464" s="51" t="s">
        <v>208</v>
      </c>
      <c r="B464" s="17"/>
      <c r="C464" s="375" t="s">
        <v>665</v>
      </c>
      <c r="D464" s="375"/>
      <c r="E464" s="375"/>
      <c r="F464" s="80"/>
      <c r="G464" s="4"/>
    </row>
    <row r="466" spans="1:9" x14ac:dyDescent="0.25">
      <c r="C466" s="15" t="s">
        <v>205</v>
      </c>
      <c r="D466" s="18">
        <v>2</v>
      </c>
      <c r="E466" s="84">
        <v>0</v>
      </c>
      <c r="F466" s="71">
        <f>D466*E466</f>
        <v>0</v>
      </c>
      <c r="I466" t="s">
        <v>206</v>
      </c>
    </row>
    <row r="467" spans="1:9" x14ac:dyDescent="0.25">
      <c r="C467" s="15"/>
      <c r="E467" s="102"/>
      <c r="F467" s="103"/>
      <c r="G467" s="5"/>
    </row>
    <row r="468" spans="1:9" s="3" customFormat="1" ht="63.75" customHeight="1" x14ac:dyDescent="0.25">
      <c r="A468" s="305" t="s">
        <v>666</v>
      </c>
      <c r="B468" s="17"/>
      <c r="C468" s="375" t="s">
        <v>248</v>
      </c>
      <c r="D468" s="375"/>
      <c r="E468" s="375"/>
      <c r="F468" s="115"/>
      <c r="G468" s="1"/>
    </row>
    <row r="469" spans="1:9" s="3" customFormat="1" ht="15.75" customHeight="1" x14ac:dyDescent="0.25">
      <c r="A469" s="51"/>
      <c r="B469" s="17"/>
      <c r="C469" s="14"/>
      <c r="D469" s="14"/>
      <c r="E469" s="105"/>
      <c r="F469" s="115"/>
      <c r="G469" s="1"/>
    </row>
    <row r="470" spans="1:9" x14ac:dyDescent="0.25">
      <c r="C470" s="15" t="s">
        <v>115</v>
      </c>
      <c r="D470" s="18">
        <v>2</v>
      </c>
      <c r="E470" s="102">
        <v>0</v>
      </c>
      <c r="F470" s="103">
        <f>D470*E470</f>
        <v>0</v>
      </c>
      <c r="G470" s="5"/>
    </row>
    <row r="471" spans="1:9" x14ac:dyDescent="0.25">
      <c r="C471" s="15"/>
      <c r="E471" s="102"/>
      <c r="F471" s="103"/>
      <c r="G471" s="5"/>
    </row>
    <row r="472" spans="1:9" s="3" customFormat="1" ht="63.75" customHeight="1" x14ac:dyDescent="0.25">
      <c r="A472" s="305" t="s">
        <v>666</v>
      </c>
      <c r="B472" s="17"/>
      <c r="C472" s="375" t="s">
        <v>249</v>
      </c>
      <c r="D472" s="375"/>
      <c r="E472" s="375"/>
      <c r="F472" s="115"/>
      <c r="G472" s="1"/>
    </row>
    <row r="473" spans="1:9" s="3" customFormat="1" ht="15.75" customHeight="1" x14ac:dyDescent="0.25">
      <c r="A473" s="51"/>
      <c r="B473" s="17"/>
      <c r="C473" s="14"/>
      <c r="D473" s="14"/>
      <c r="E473" s="105"/>
      <c r="F473" s="115"/>
      <c r="G473" s="1"/>
    </row>
    <row r="474" spans="1:9" x14ac:dyDescent="0.25">
      <c r="C474" s="15" t="s">
        <v>115</v>
      </c>
      <c r="D474" s="18">
        <v>3</v>
      </c>
      <c r="E474" s="102">
        <v>0</v>
      </c>
      <c r="F474" s="103">
        <f>D474*E474</f>
        <v>0</v>
      </c>
      <c r="G474" s="5"/>
    </row>
    <row r="475" spans="1:9" x14ac:dyDescent="0.25">
      <c r="C475" s="15"/>
      <c r="E475" s="102"/>
      <c r="F475" s="103"/>
      <c r="G475" s="5"/>
    </row>
    <row r="476" spans="1:9" ht="14.25" customHeight="1" x14ac:dyDescent="0.25">
      <c r="C476" s="190"/>
      <c r="F476" s="71"/>
      <c r="G476" s="1" t="s">
        <v>81</v>
      </c>
    </row>
    <row r="477" spans="1:9" s="62" customFormat="1" x14ac:dyDescent="0.25">
      <c r="A477" s="43" t="s">
        <v>228</v>
      </c>
      <c r="B477" s="44"/>
      <c r="C477" s="378" t="s">
        <v>229</v>
      </c>
      <c r="D477" s="379"/>
      <c r="E477" s="85"/>
      <c r="F477" s="78"/>
      <c r="G477" s="46"/>
    </row>
    <row r="478" spans="1:9" s="2" customFormat="1" x14ac:dyDescent="0.25">
      <c r="A478" s="43"/>
      <c r="B478" s="44"/>
      <c r="C478" s="47"/>
      <c r="D478" s="48"/>
      <c r="E478" s="85"/>
      <c r="F478" s="78"/>
      <c r="G478" s="5"/>
    </row>
    <row r="479" spans="1:9" s="3" customFormat="1" ht="28.5" customHeight="1" x14ac:dyDescent="0.25">
      <c r="A479" s="305" t="s">
        <v>667</v>
      </c>
      <c r="B479" s="17"/>
      <c r="C479" s="375" t="s">
        <v>668</v>
      </c>
      <c r="D479" s="375"/>
      <c r="E479" s="375"/>
      <c r="F479" s="80"/>
      <c r="G479" s="4"/>
    </row>
    <row r="481" spans="1:7" ht="16.5" customHeight="1" x14ac:dyDescent="0.25">
      <c r="C481" s="15" t="s">
        <v>230</v>
      </c>
      <c r="D481" s="18">
        <v>18</v>
      </c>
      <c r="E481" s="84">
        <v>0</v>
      </c>
      <c r="F481" s="71">
        <f>D481*E481</f>
        <v>0</v>
      </c>
    </row>
    <row r="482" spans="1:7" x14ac:dyDescent="0.25">
      <c r="C482" s="15"/>
      <c r="D482" s="20"/>
      <c r="F482" s="71"/>
    </row>
    <row r="483" spans="1:7" ht="13.8" thickBot="1" x14ac:dyDescent="0.3">
      <c r="A483" s="53"/>
      <c r="B483" s="39"/>
      <c r="C483" s="40" t="s">
        <v>8</v>
      </c>
      <c r="D483" s="41"/>
      <c r="E483" s="88"/>
      <c r="F483" s="73">
        <f>SUM(F350:F482)</f>
        <v>0</v>
      </c>
    </row>
    <row r="484" spans="1:7" s="62" customFormat="1" ht="13.8" thickTop="1" x14ac:dyDescent="0.25">
      <c r="A484" s="60" t="s">
        <v>25</v>
      </c>
      <c r="B484" s="61"/>
      <c r="C484" s="380" t="s">
        <v>26</v>
      </c>
      <c r="D484" s="381"/>
      <c r="E484" s="83"/>
      <c r="F484" s="76"/>
      <c r="G484" s="46"/>
    </row>
    <row r="485" spans="1:7" s="62" customFormat="1" x14ac:dyDescent="0.25">
      <c r="A485" s="43"/>
      <c r="B485" s="44"/>
      <c r="C485" s="323"/>
      <c r="D485" s="324"/>
      <c r="E485" s="85"/>
      <c r="F485" s="78"/>
      <c r="G485" s="46"/>
    </row>
    <row r="486" spans="1:7" s="2" customFormat="1" x14ac:dyDescent="0.25">
      <c r="A486" s="43" t="s">
        <v>52</v>
      </c>
      <c r="B486" s="44"/>
      <c r="C486" s="378" t="s">
        <v>107</v>
      </c>
      <c r="D486" s="379"/>
      <c r="E486" s="85"/>
      <c r="F486" s="78"/>
      <c r="G486" s="5"/>
    </row>
    <row r="487" spans="1:7" ht="13.95" customHeight="1" x14ac:dyDescent="0.25">
      <c r="A487" s="54"/>
      <c r="C487" s="13"/>
      <c r="D487" s="13"/>
      <c r="F487" s="74"/>
      <c r="G487"/>
    </row>
    <row r="488" spans="1:7" s="3" customFormat="1" ht="63" customHeight="1" x14ac:dyDescent="0.25">
      <c r="A488" s="51" t="s">
        <v>210</v>
      </c>
      <c r="B488" s="17"/>
      <c r="C488" s="375" t="s">
        <v>669</v>
      </c>
      <c r="D488" s="375"/>
      <c r="E488" s="375"/>
      <c r="F488" s="80"/>
      <c r="G488" s="4"/>
    </row>
    <row r="490" spans="1:7" ht="15.6" x14ac:dyDescent="0.25">
      <c r="C490" s="15" t="s">
        <v>1</v>
      </c>
      <c r="D490" s="18">
        <v>922.5</v>
      </c>
      <c r="E490" s="84">
        <v>0</v>
      </c>
      <c r="F490" s="71">
        <f>D490*E490</f>
        <v>0</v>
      </c>
    </row>
    <row r="491" spans="1:7" ht="13.95" customHeight="1" x14ac:dyDescent="0.25">
      <c r="A491" s="54"/>
      <c r="C491" s="13"/>
      <c r="D491" s="13"/>
      <c r="F491" s="74"/>
      <c r="G491"/>
    </row>
    <row r="492" spans="1:7" s="3" customFormat="1" ht="68.25" customHeight="1" x14ac:dyDescent="0.25">
      <c r="A492" s="51" t="s">
        <v>452</v>
      </c>
      <c r="B492" s="17"/>
      <c r="C492" s="375" t="s">
        <v>674</v>
      </c>
      <c r="D492" s="375"/>
      <c r="E492" s="375"/>
      <c r="F492" s="80"/>
      <c r="G492" s="4"/>
    </row>
    <row r="493" spans="1:7" x14ac:dyDescent="0.25">
      <c r="C493" s="377"/>
      <c r="D493" s="377"/>
      <c r="E493" s="377"/>
    </row>
    <row r="494" spans="1:7" ht="15.6" x14ac:dyDescent="0.25">
      <c r="C494" s="15" t="s">
        <v>1</v>
      </c>
      <c r="D494" s="18">
        <v>193</v>
      </c>
      <c r="E494" s="84">
        <v>0</v>
      </c>
      <c r="F494" s="71">
        <f>D494*E494</f>
        <v>0</v>
      </c>
    </row>
    <row r="495" spans="1:7" s="172" customFormat="1" x14ac:dyDescent="0.25">
      <c r="A495" s="165"/>
      <c r="B495" s="166"/>
      <c r="C495" s="167"/>
      <c r="D495" s="168"/>
      <c r="E495" s="169"/>
      <c r="F495" s="170"/>
      <c r="G495" s="171"/>
    </row>
    <row r="496" spans="1:7" s="176" customFormat="1" ht="57.6" customHeight="1" x14ac:dyDescent="0.25">
      <c r="A496" s="165" t="s">
        <v>209</v>
      </c>
      <c r="B496" s="173"/>
      <c r="C496" s="390" t="s">
        <v>670</v>
      </c>
      <c r="D496" s="390"/>
      <c r="E496" s="390"/>
      <c r="F496" s="174"/>
      <c r="G496" s="175"/>
    </row>
    <row r="497" spans="1:7" ht="52.2" customHeight="1" x14ac:dyDescent="0.25">
      <c r="C497" s="377" t="s">
        <v>453</v>
      </c>
      <c r="D497" s="377"/>
      <c r="E497" s="377"/>
    </row>
    <row r="498" spans="1:7" ht="15.6" x14ac:dyDescent="0.25">
      <c r="C498" s="326" t="s">
        <v>671</v>
      </c>
      <c r="D498" s="18">
        <v>420.4</v>
      </c>
      <c r="E498" s="84">
        <v>0</v>
      </c>
      <c r="F498" s="71">
        <f>D498*E498</f>
        <v>0</v>
      </c>
    </row>
    <row r="499" spans="1:7" s="172" customFormat="1" x14ac:dyDescent="0.25">
      <c r="A499" s="165"/>
      <c r="B499" s="166"/>
      <c r="C499" s="167"/>
      <c r="D499" s="168"/>
      <c r="E499" s="169"/>
      <c r="F499" s="170"/>
      <c r="G499" s="171"/>
    </row>
    <row r="500" spans="1:7" s="176" customFormat="1" ht="29.25" customHeight="1" x14ac:dyDescent="0.25">
      <c r="A500" s="165" t="s">
        <v>462</v>
      </c>
      <c r="B500" s="173"/>
      <c r="C500" s="390" t="s">
        <v>672</v>
      </c>
      <c r="D500" s="390"/>
      <c r="E500" s="390"/>
      <c r="F500" s="174"/>
      <c r="G500" s="175"/>
    </row>
    <row r="501" spans="1:7" ht="17.25" customHeight="1" x14ac:dyDescent="0.25">
      <c r="C501" s="377"/>
      <c r="D501" s="377"/>
      <c r="E501" s="377"/>
    </row>
    <row r="502" spans="1:7" ht="15.6" x14ac:dyDescent="0.25">
      <c r="C502" s="326" t="s">
        <v>671</v>
      </c>
      <c r="D502" s="18">
        <v>52.2</v>
      </c>
      <c r="E502" s="84">
        <v>0</v>
      </c>
      <c r="F502" s="71">
        <f>D502*E502</f>
        <v>0</v>
      </c>
    </row>
    <row r="504" spans="1:7" s="3" customFormat="1" ht="54.75" customHeight="1" x14ac:dyDescent="0.25">
      <c r="A504" s="51" t="s">
        <v>211</v>
      </c>
      <c r="B504" s="17"/>
      <c r="C504" s="375" t="s">
        <v>673</v>
      </c>
      <c r="D504" s="375"/>
      <c r="E504" s="375"/>
      <c r="F504" s="80"/>
      <c r="G504" s="4"/>
    </row>
    <row r="505" spans="1:7" x14ac:dyDescent="0.25">
      <c r="C505" s="377" t="s">
        <v>212</v>
      </c>
      <c r="D505" s="377"/>
      <c r="E505" s="377"/>
    </row>
    <row r="506" spans="1:7" ht="15.6" x14ac:dyDescent="0.25">
      <c r="C506" s="15" t="s">
        <v>1</v>
      </c>
      <c r="D506" s="18">
        <v>73.5</v>
      </c>
      <c r="E506" s="84">
        <v>0</v>
      </c>
      <c r="F506" s="71">
        <f>D506*E506</f>
        <v>0</v>
      </c>
    </row>
    <row r="508" spans="1:7" s="3" customFormat="1" ht="51.75" customHeight="1" x14ac:dyDescent="0.25">
      <c r="A508" s="305" t="s">
        <v>675</v>
      </c>
      <c r="B508" s="17"/>
      <c r="C508" s="375" t="s">
        <v>676</v>
      </c>
      <c r="D508" s="375"/>
      <c r="E508" s="375"/>
      <c r="F508" s="80"/>
      <c r="G508" s="4"/>
    </row>
    <row r="509" spans="1:7" ht="12" customHeight="1" x14ac:dyDescent="0.25">
      <c r="C509" s="377"/>
      <c r="D509" s="377"/>
      <c r="E509" s="377"/>
      <c r="F509" s="377"/>
    </row>
    <row r="510" spans="1:7" ht="15.6" x14ac:dyDescent="0.25">
      <c r="C510" s="15" t="s">
        <v>1</v>
      </c>
      <c r="D510" s="18">
        <v>178</v>
      </c>
      <c r="E510" s="84">
        <v>0</v>
      </c>
      <c r="F510" s="71">
        <f>D510*E510</f>
        <v>0</v>
      </c>
    </row>
    <row r="511" spans="1:7" x14ac:dyDescent="0.25">
      <c r="C511" s="284"/>
    </row>
    <row r="512" spans="1:7" s="3" customFormat="1" ht="40.5" customHeight="1" x14ac:dyDescent="0.25">
      <c r="A512" s="305" t="s">
        <v>677</v>
      </c>
      <c r="B512" s="17"/>
      <c r="C512" s="375" t="s">
        <v>678</v>
      </c>
      <c r="D512" s="375"/>
      <c r="E512" s="375"/>
      <c r="F512" s="80"/>
      <c r="G512" s="4"/>
    </row>
    <row r="513" spans="1:7" ht="12" customHeight="1" x14ac:dyDescent="0.25">
      <c r="C513" s="377"/>
      <c r="D513" s="377"/>
      <c r="E513" s="377"/>
      <c r="F513" s="377"/>
    </row>
    <row r="514" spans="1:7" ht="15.6" x14ac:dyDescent="0.25">
      <c r="C514" s="281" t="s">
        <v>1</v>
      </c>
      <c r="D514" s="18">
        <v>48.8</v>
      </c>
      <c r="E514" s="84">
        <v>0</v>
      </c>
      <c r="F514" s="71">
        <f>D514*E514</f>
        <v>0</v>
      </c>
    </row>
    <row r="515" spans="1:7" x14ac:dyDescent="0.25">
      <c r="C515" s="284"/>
    </row>
    <row r="516" spans="1:7" s="3" customFormat="1" ht="16.5" customHeight="1" x14ac:dyDescent="0.25">
      <c r="A516" s="51" t="s">
        <v>455</v>
      </c>
      <c r="B516" s="17"/>
      <c r="C516" s="375" t="s">
        <v>454</v>
      </c>
      <c r="D516" s="375"/>
      <c r="E516" s="375"/>
      <c r="F516" s="80"/>
      <c r="G516" s="4"/>
    </row>
    <row r="517" spans="1:7" ht="12" customHeight="1" x14ac:dyDescent="0.25">
      <c r="C517" s="377"/>
      <c r="D517" s="377"/>
      <c r="E517" s="377"/>
      <c r="F517" s="377"/>
    </row>
    <row r="518" spans="1:7" ht="15.6" x14ac:dyDescent="0.25">
      <c r="C518" s="281" t="s">
        <v>1</v>
      </c>
      <c r="D518" s="18">
        <v>226.8</v>
      </c>
      <c r="E518" s="84">
        <v>0</v>
      </c>
      <c r="F518" s="71">
        <f>D518*E518</f>
        <v>0</v>
      </c>
    </row>
    <row r="520" spans="1:7" s="3" customFormat="1" ht="52.5" customHeight="1" x14ac:dyDescent="0.25">
      <c r="A520" s="51" t="s">
        <v>573</v>
      </c>
      <c r="B520" s="17"/>
      <c r="C520" s="375" t="s">
        <v>679</v>
      </c>
      <c r="D520" s="375"/>
      <c r="E520" s="375"/>
      <c r="F520" s="80"/>
      <c r="G520" s="4"/>
    </row>
    <row r="522" spans="1:7" ht="15.6" x14ac:dyDescent="0.25">
      <c r="C522" s="15" t="s">
        <v>1</v>
      </c>
      <c r="D522" s="18">
        <v>117</v>
      </c>
      <c r="E522" s="84">
        <v>0</v>
      </c>
      <c r="F522" s="71">
        <f>D522*E522</f>
        <v>0</v>
      </c>
    </row>
    <row r="523" spans="1:7" x14ac:dyDescent="0.25">
      <c r="C523" s="284"/>
    </row>
    <row r="524" spans="1:7" s="3" customFormat="1" ht="39" customHeight="1" x14ac:dyDescent="0.25">
      <c r="A524" s="305" t="s">
        <v>680</v>
      </c>
      <c r="B524" s="17"/>
      <c r="C524" s="375" t="s">
        <v>682</v>
      </c>
      <c r="D524" s="375"/>
      <c r="E524" s="375"/>
      <c r="F524" s="80"/>
      <c r="G524" s="4"/>
    </row>
    <row r="525" spans="1:7" x14ac:dyDescent="0.25">
      <c r="C525" s="284"/>
    </row>
    <row r="526" spans="1:7" ht="15.6" x14ac:dyDescent="0.25">
      <c r="C526" s="281" t="s">
        <v>1</v>
      </c>
      <c r="D526" s="18">
        <v>164</v>
      </c>
      <c r="E526" s="84">
        <v>0</v>
      </c>
      <c r="F526" s="71">
        <f>D526*E526</f>
        <v>0</v>
      </c>
    </row>
    <row r="527" spans="1:7" x14ac:dyDescent="0.25">
      <c r="C527" s="284"/>
    </row>
    <row r="528" spans="1:7" s="3" customFormat="1" ht="39" customHeight="1" x14ac:dyDescent="0.25">
      <c r="A528" s="305" t="s">
        <v>572</v>
      </c>
      <c r="B528" s="17"/>
      <c r="C528" s="375" t="s">
        <v>681</v>
      </c>
      <c r="D528" s="375"/>
      <c r="E528" s="375"/>
      <c r="F528" s="80"/>
      <c r="G528" s="4"/>
    </row>
    <row r="529" spans="1:7" x14ac:dyDescent="0.25">
      <c r="C529" s="284"/>
    </row>
    <row r="530" spans="1:7" ht="15.6" x14ac:dyDescent="0.25">
      <c r="C530" s="281" t="s">
        <v>1</v>
      </c>
      <c r="D530" s="18">
        <v>50.4</v>
      </c>
      <c r="E530" s="84">
        <v>0</v>
      </c>
      <c r="F530" s="71">
        <f>D530*E530</f>
        <v>0</v>
      </c>
    </row>
    <row r="531" spans="1:7" x14ac:dyDescent="0.25">
      <c r="C531" s="284"/>
    </row>
    <row r="532" spans="1:7" s="185" customFormat="1" ht="29.25" customHeight="1" x14ac:dyDescent="0.25">
      <c r="A532" s="291" t="s">
        <v>571</v>
      </c>
      <c r="B532" s="183"/>
      <c r="C532" s="388" t="s">
        <v>502</v>
      </c>
      <c r="D532" s="388"/>
      <c r="E532" s="388"/>
      <c r="F532" s="135"/>
      <c r="G532" s="311"/>
    </row>
    <row r="533" spans="1:7" x14ac:dyDescent="0.25">
      <c r="C533" s="284"/>
    </row>
    <row r="534" spans="1:7" ht="15.6" x14ac:dyDescent="0.25">
      <c r="C534" s="326" t="s">
        <v>688</v>
      </c>
      <c r="D534" s="18">
        <v>248.5</v>
      </c>
      <c r="E534" s="84">
        <v>0</v>
      </c>
      <c r="F534" s="71">
        <f>D534*E534</f>
        <v>0</v>
      </c>
    </row>
    <row r="536" spans="1:7" s="3" customFormat="1" ht="66.75" customHeight="1" x14ac:dyDescent="0.25">
      <c r="A536" s="51" t="s">
        <v>568</v>
      </c>
      <c r="B536" s="17"/>
      <c r="C536" s="375" t="s">
        <v>569</v>
      </c>
      <c r="D536" s="375"/>
      <c r="E536" s="375"/>
      <c r="F536" s="80"/>
      <c r="G536" s="4"/>
    </row>
    <row r="537" spans="1:7" ht="27" customHeight="1" x14ac:dyDescent="0.25">
      <c r="C537" s="377" t="s">
        <v>570</v>
      </c>
      <c r="D537" s="389"/>
      <c r="E537" s="389"/>
    </row>
    <row r="538" spans="1:7" x14ac:dyDescent="0.25">
      <c r="C538" s="15" t="s">
        <v>244</v>
      </c>
      <c r="D538" s="18">
        <v>16</v>
      </c>
      <c r="E538" s="84">
        <v>0</v>
      </c>
      <c r="F538" s="71">
        <f>D538*E538</f>
        <v>0</v>
      </c>
    </row>
    <row r="539" spans="1:7" x14ac:dyDescent="0.25">
      <c r="C539" s="284"/>
    </row>
    <row r="540" spans="1:7" s="3" customFormat="1" ht="51.75" customHeight="1" x14ac:dyDescent="0.25">
      <c r="A540" s="51" t="s">
        <v>456</v>
      </c>
      <c r="B540" s="17"/>
      <c r="C540" s="375" t="s">
        <v>683</v>
      </c>
      <c r="D540" s="375"/>
      <c r="E540" s="375"/>
      <c r="F540" s="80"/>
      <c r="G540" s="4"/>
    </row>
    <row r="541" spans="1:7" ht="14.25" customHeight="1" x14ac:dyDescent="0.25">
      <c r="C541" s="377"/>
      <c r="D541" s="389"/>
      <c r="E541" s="389"/>
    </row>
    <row r="542" spans="1:7" ht="15.6" x14ac:dyDescent="0.25">
      <c r="C542" s="326" t="s">
        <v>592</v>
      </c>
      <c r="D542" s="18">
        <v>20.9</v>
      </c>
      <c r="E542" s="84">
        <v>0</v>
      </c>
      <c r="F542" s="71">
        <f>D542*E542</f>
        <v>0</v>
      </c>
    </row>
    <row r="543" spans="1:7" x14ac:dyDescent="0.25">
      <c r="C543" s="290"/>
    </row>
    <row r="544" spans="1:7" s="3" customFormat="1" ht="15.75" customHeight="1" x14ac:dyDescent="0.25">
      <c r="A544" s="51" t="s">
        <v>463</v>
      </c>
      <c r="B544" s="17"/>
      <c r="C544" s="375" t="s">
        <v>464</v>
      </c>
      <c r="D544" s="375"/>
      <c r="E544" s="375"/>
      <c r="F544" s="80"/>
      <c r="G544" s="4"/>
    </row>
    <row r="545" spans="1:7" ht="14.25" customHeight="1" x14ac:dyDescent="0.25">
      <c r="C545" s="377"/>
      <c r="D545" s="389"/>
      <c r="E545" s="389"/>
    </row>
    <row r="546" spans="1:7" x14ac:dyDescent="0.25">
      <c r="C546" s="286" t="s">
        <v>465</v>
      </c>
      <c r="D546" s="18">
        <v>4.5</v>
      </c>
      <c r="E546" s="84">
        <v>0</v>
      </c>
      <c r="F546" s="71">
        <f>D546*E546</f>
        <v>0</v>
      </c>
    </row>
    <row r="547" spans="1:7" s="62" customFormat="1" x14ac:dyDescent="0.25">
      <c r="A547" s="43"/>
      <c r="B547" s="44"/>
      <c r="C547" s="47"/>
      <c r="D547" s="48"/>
      <c r="E547" s="85"/>
      <c r="F547" s="78"/>
      <c r="G547" s="46"/>
    </row>
    <row r="548" spans="1:7" s="2" customFormat="1" x14ac:dyDescent="0.25">
      <c r="A548" s="43" t="s">
        <v>92</v>
      </c>
      <c r="B548" s="44"/>
      <c r="C548" s="378" t="s">
        <v>93</v>
      </c>
      <c r="D548" s="379"/>
      <c r="E548" s="85"/>
      <c r="F548" s="78"/>
      <c r="G548" s="5"/>
    </row>
    <row r="549" spans="1:7" ht="39" customHeight="1" x14ac:dyDescent="0.25">
      <c r="C549" s="391" t="s">
        <v>458</v>
      </c>
      <c r="D549" s="377"/>
      <c r="E549" s="377"/>
      <c r="F549" s="377"/>
    </row>
    <row r="550" spans="1:7" ht="17.25" customHeight="1" x14ac:dyDescent="0.25">
      <c r="C550" s="327"/>
      <c r="D550" s="326"/>
      <c r="E550" s="326"/>
      <c r="F550" s="326"/>
    </row>
    <row r="551" spans="1:7" s="3" customFormat="1" ht="52.5" customHeight="1" x14ac:dyDescent="0.25">
      <c r="A551" s="51" t="s">
        <v>39</v>
      </c>
      <c r="B551" s="17"/>
      <c r="C551" s="375" t="s">
        <v>866</v>
      </c>
      <c r="D551" s="375"/>
      <c r="E551" s="375"/>
      <c r="F551" s="80"/>
      <c r="G551" s="4"/>
    </row>
    <row r="552" spans="1:7" ht="27.75" customHeight="1" x14ac:dyDescent="0.25">
      <c r="C552" s="377" t="s">
        <v>504</v>
      </c>
      <c r="D552" s="389"/>
      <c r="E552" s="389"/>
    </row>
    <row r="553" spans="1:7" x14ac:dyDescent="0.25">
      <c r="C553" s="15" t="s">
        <v>5</v>
      </c>
      <c r="D553" s="18">
        <v>67173</v>
      </c>
      <c r="E553" s="84">
        <v>0</v>
      </c>
      <c r="F553" s="71">
        <f>D553*E553</f>
        <v>0</v>
      </c>
    </row>
    <row r="555" spans="1:7" s="3" customFormat="1" ht="60" customHeight="1" x14ac:dyDescent="0.25">
      <c r="A555" s="51" t="s">
        <v>576</v>
      </c>
      <c r="B555" s="17"/>
      <c r="C555" s="376" t="s">
        <v>865</v>
      </c>
      <c r="D555" s="376"/>
      <c r="E555" s="376"/>
      <c r="F555" s="80"/>
      <c r="G555" s="4"/>
    </row>
    <row r="556" spans="1:7" ht="25.5" customHeight="1" x14ac:dyDescent="0.25">
      <c r="C556" s="377" t="s">
        <v>505</v>
      </c>
      <c r="D556" s="377"/>
      <c r="E556" s="377"/>
    </row>
    <row r="557" spans="1:7" x14ac:dyDescent="0.25">
      <c r="C557" s="15" t="s">
        <v>5</v>
      </c>
      <c r="D557" s="18">
        <v>413091</v>
      </c>
      <c r="E557" s="84">
        <v>0</v>
      </c>
      <c r="F557" s="71">
        <f>D557*E557</f>
        <v>0</v>
      </c>
    </row>
    <row r="559" spans="1:7" s="3" customFormat="1" ht="30.75" customHeight="1" x14ac:dyDescent="0.25">
      <c r="A559" s="305" t="s">
        <v>574</v>
      </c>
      <c r="B559" s="17"/>
      <c r="C559" s="375" t="s">
        <v>575</v>
      </c>
      <c r="D559" s="375"/>
      <c r="E559" s="375"/>
      <c r="F559" s="80"/>
      <c r="G559" s="4"/>
    </row>
    <row r="561" spans="1:7" x14ac:dyDescent="0.25">
      <c r="C561" s="15" t="s">
        <v>5</v>
      </c>
      <c r="D561" s="18">
        <v>2831</v>
      </c>
      <c r="E561" s="84">
        <v>0</v>
      </c>
      <c r="F561" s="71">
        <f>D561*E561</f>
        <v>0</v>
      </c>
    </row>
    <row r="563" spans="1:7" s="137" customFormat="1" ht="41.25" customHeight="1" x14ac:dyDescent="0.25">
      <c r="A563" s="291" t="s">
        <v>684</v>
      </c>
      <c r="B563" s="134"/>
      <c r="C563" s="393" t="s">
        <v>457</v>
      </c>
      <c r="D563" s="393"/>
      <c r="E563" s="393"/>
      <c r="F563" s="135"/>
      <c r="G563" s="136"/>
    </row>
    <row r="565" spans="1:7" x14ac:dyDescent="0.25">
      <c r="C565" s="15" t="s">
        <v>222</v>
      </c>
      <c r="D565" s="18">
        <v>87</v>
      </c>
      <c r="E565" s="84">
        <v>0</v>
      </c>
      <c r="F565" s="71">
        <f>D565*E565</f>
        <v>0</v>
      </c>
    </row>
    <row r="566" spans="1:7" s="66" customFormat="1" x14ac:dyDescent="0.25">
      <c r="A566" s="117"/>
      <c r="B566" s="111"/>
      <c r="C566" s="324"/>
      <c r="D566" s="119"/>
      <c r="E566" s="85"/>
      <c r="F566" s="78"/>
      <c r="G566" s="65"/>
    </row>
    <row r="567" spans="1:7" s="185" customFormat="1" ht="24.75" customHeight="1" x14ac:dyDescent="0.25">
      <c r="A567" s="291" t="s">
        <v>685</v>
      </c>
      <c r="B567" s="183"/>
      <c r="C567" s="388" t="s">
        <v>845</v>
      </c>
      <c r="D567" s="388"/>
      <c r="E567" s="388"/>
      <c r="F567" s="135"/>
      <c r="G567" s="311"/>
    </row>
    <row r="568" spans="1:7" s="66" customFormat="1" x14ac:dyDescent="0.25">
      <c r="A568" s="117"/>
      <c r="B568" s="111"/>
      <c r="C568" s="324"/>
      <c r="D568" s="119"/>
      <c r="E568" s="85"/>
      <c r="F568" s="78"/>
      <c r="G568" s="65"/>
    </row>
    <row r="569" spans="1:7" s="66" customFormat="1" x14ac:dyDescent="0.25">
      <c r="A569" s="117"/>
      <c r="B569" s="111"/>
      <c r="C569" s="325" t="s">
        <v>222</v>
      </c>
      <c r="D569" s="119">
        <v>96</v>
      </c>
      <c r="E569" s="85">
        <v>0</v>
      </c>
      <c r="F569" s="120">
        <f>D569*E569</f>
        <v>0</v>
      </c>
      <c r="G569" s="65"/>
    </row>
    <row r="571" spans="1:7" s="185" customFormat="1" ht="30.75" customHeight="1" x14ac:dyDescent="0.25">
      <c r="A571" s="291" t="s">
        <v>686</v>
      </c>
      <c r="B571" s="183"/>
      <c r="C571" s="388" t="s">
        <v>687</v>
      </c>
      <c r="D571" s="388"/>
      <c r="E571" s="388"/>
      <c r="F571" s="135"/>
      <c r="G571" s="311"/>
    </row>
    <row r="572" spans="1:7" s="66" customFormat="1" x14ac:dyDescent="0.25">
      <c r="A572" s="117"/>
      <c r="B572" s="111"/>
      <c r="C572" s="324"/>
      <c r="D572" s="119"/>
      <c r="E572" s="85"/>
      <c r="F572" s="78"/>
      <c r="G572" s="65"/>
    </row>
    <row r="573" spans="1:7" s="66" customFormat="1" x14ac:dyDescent="0.25">
      <c r="A573" s="117"/>
      <c r="B573" s="111"/>
      <c r="C573" s="325" t="s">
        <v>222</v>
      </c>
      <c r="D573" s="119">
        <v>36</v>
      </c>
      <c r="E573" s="85">
        <v>0</v>
      </c>
      <c r="F573" s="120">
        <f>D573*E573</f>
        <v>0</v>
      </c>
      <c r="G573" s="65"/>
    </row>
    <row r="574" spans="1:7" x14ac:dyDescent="0.25">
      <c r="C574" s="329"/>
    </row>
    <row r="575" spans="1:7" s="185" customFormat="1" ht="30.75" customHeight="1" x14ac:dyDescent="0.25">
      <c r="A575" s="291" t="s">
        <v>689</v>
      </c>
      <c r="B575" s="183"/>
      <c r="C575" s="388" t="s">
        <v>690</v>
      </c>
      <c r="D575" s="388"/>
      <c r="E575" s="388"/>
      <c r="F575" s="135"/>
      <c r="G575" s="311"/>
    </row>
    <row r="576" spans="1:7" s="66" customFormat="1" x14ac:dyDescent="0.25">
      <c r="A576" s="117"/>
      <c r="B576" s="111"/>
      <c r="C576" s="324"/>
      <c r="D576" s="119"/>
      <c r="E576" s="85"/>
      <c r="F576" s="78"/>
      <c r="G576" s="65"/>
    </row>
    <row r="577" spans="1:7" s="66" customFormat="1" ht="15.6" x14ac:dyDescent="0.25">
      <c r="A577" s="117"/>
      <c r="B577" s="111"/>
      <c r="C577" s="325" t="s">
        <v>618</v>
      </c>
      <c r="D577" s="119">
        <v>236</v>
      </c>
      <c r="E577" s="85">
        <v>0</v>
      </c>
      <c r="F577" s="120">
        <f>D577*E577</f>
        <v>0</v>
      </c>
      <c r="G577" s="65"/>
    </row>
    <row r="578" spans="1:7" s="62" customFormat="1" x14ac:dyDescent="0.25">
      <c r="A578" s="43"/>
      <c r="B578" s="44"/>
      <c r="C578" s="47"/>
      <c r="D578" s="48"/>
      <c r="E578" s="85"/>
      <c r="F578" s="78"/>
      <c r="G578" s="46"/>
    </row>
    <row r="579" spans="1:7" s="2" customFormat="1" x14ac:dyDescent="0.25">
      <c r="A579" s="43" t="s">
        <v>94</v>
      </c>
      <c r="B579" s="44"/>
      <c r="C579" s="378" t="s">
        <v>148</v>
      </c>
      <c r="D579" s="379"/>
      <c r="E579" s="85"/>
      <c r="F579" s="78"/>
      <c r="G579" s="5"/>
    </row>
    <row r="580" spans="1:7" x14ac:dyDescent="0.25">
      <c r="C580" s="15"/>
      <c r="F580" s="71"/>
    </row>
    <row r="581" spans="1:7" s="3" customFormat="1" ht="30" customHeight="1" x14ac:dyDescent="0.25">
      <c r="A581" s="51" t="s">
        <v>61</v>
      </c>
      <c r="B581" s="17"/>
      <c r="C581" s="375" t="s">
        <v>764</v>
      </c>
      <c r="D581" s="375"/>
      <c r="E581" s="375"/>
      <c r="F581" s="80"/>
      <c r="G581" s="4"/>
    </row>
    <row r="582" spans="1:7" ht="32.25" customHeight="1" x14ac:dyDescent="0.25">
      <c r="C582" s="377" t="s">
        <v>459</v>
      </c>
      <c r="D582" s="377"/>
    </row>
    <row r="583" spans="1:7" x14ac:dyDescent="0.25">
      <c r="C583" s="15" t="s">
        <v>55</v>
      </c>
      <c r="D583" s="18">
        <v>164</v>
      </c>
      <c r="E583" s="84">
        <v>0</v>
      </c>
      <c r="F583" s="71">
        <f>PRODUCT(D583,E583)</f>
        <v>0</v>
      </c>
    </row>
    <row r="584" spans="1:7" x14ac:dyDescent="0.25">
      <c r="C584" s="15"/>
      <c r="F584" s="71"/>
    </row>
    <row r="585" spans="1:7" s="3" customFormat="1" ht="56.25" customHeight="1" x14ac:dyDescent="0.25">
      <c r="A585" s="51" t="s">
        <v>461</v>
      </c>
      <c r="B585" s="17"/>
      <c r="C585" s="375" t="s">
        <v>530</v>
      </c>
      <c r="D585" s="375"/>
      <c r="E585" s="375"/>
      <c r="F585" s="80"/>
      <c r="G585" s="4"/>
    </row>
    <row r="586" spans="1:7" s="3" customFormat="1" ht="14.25" customHeight="1" x14ac:dyDescent="0.25">
      <c r="A586" s="51"/>
      <c r="B586" s="17"/>
      <c r="C586" s="376" t="s">
        <v>183</v>
      </c>
      <c r="D586" s="376"/>
      <c r="E586" s="376"/>
      <c r="F586" s="80"/>
      <c r="G586" s="4"/>
    </row>
    <row r="587" spans="1:7" s="66" customFormat="1" ht="15.6" x14ac:dyDescent="0.25">
      <c r="A587" s="117"/>
      <c r="B587" s="111"/>
      <c r="C587" s="289" t="s">
        <v>4</v>
      </c>
      <c r="D587" s="119">
        <v>2052</v>
      </c>
      <c r="E587" s="85">
        <v>0</v>
      </c>
      <c r="F587" s="120">
        <f>PRODUCT(D587,E587)</f>
        <v>0</v>
      </c>
      <c r="G587" s="65"/>
    </row>
    <row r="588" spans="1:7" x14ac:dyDescent="0.25">
      <c r="C588" s="15"/>
      <c r="F588" s="71"/>
    </row>
    <row r="589" spans="1:7" s="3" customFormat="1" ht="51" customHeight="1" x14ac:dyDescent="0.25">
      <c r="A589" s="51" t="s">
        <v>149</v>
      </c>
      <c r="B589" s="17"/>
      <c r="C589" s="375" t="s">
        <v>691</v>
      </c>
      <c r="D589" s="375"/>
      <c r="E589" s="375"/>
      <c r="F589" s="80"/>
      <c r="G589" s="4"/>
    </row>
    <row r="590" spans="1:7" s="3" customFormat="1" ht="78" customHeight="1" x14ac:dyDescent="0.25">
      <c r="A590" s="51"/>
      <c r="B590" s="17"/>
      <c r="C590" s="376" t="s">
        <v>460</v>
      </c>
      <c r="D590" s="376"/>
      <c r="E590" s="376"/>
      <c r="F590" s="376"/>
      <c r="G590" s="4"/>
    </row>
    <row r="591" spans="1:7" ht="15.6" x14ac:dyDescent="0.25">
      <c r="C591" s="15" t="s">
        <v>4</v>
      </c>
      <c r="D591" s="18">
        <v>1867.8</v>
      </c>
      <c r="E591" s="84">
        <v>0</v>
      </c>
      <c r="F591" s="71">
        <f>PRODUCT(D591,E591)</f>
        <v>0</v>
      </c>
    </row>
    <row r="593" spans="1:7" s="3" customFormat="1" ht="156.6" customHeight="1" x14ac:dyDescent="0.25">
      <c r="A593" s="51" t="s">
        <v>577</v>
      </c>
      <c r="B593" s="17"/>
      <c r="C593" s="375" t="s">
        <v>768</v>
      </c>
      <c r="D593" s="375"/>
      <c r="E593" s="375"/>
      <c r="F593" s="80"/>
      <c r="G593" s="4"/>
    </row>
    <row r="595" spans="1:7" ht="15.6" x14ac:dyDescent="0.25">
      <c r="C595" s="15" t="s">
        <v>4</v>
      </c>
      <c r="D595" s="18">
        <v>149.69999999999999</v>
      </c>
      <c r="E595" s="84">
        <v>0</v>
      </c>
      <c r="F595" s="71">
        <f>PRODUCT(D595,E595)</f>
        <v>0</v>
      </c>
    </row>
    <row r="597" spans="1:7" s="3" customFormat="1" ht="26.25" customHeight="1" x14ac:dyDescent="0.25">
      <c r="A597" s="51" t="s">
        <v>184</v>
      </c>
      <c r="B597" s="17"/>
      <c r="C597" s="375" t="s">
        <v>816</v>
      </c>
      <c r="D597" s="375"/>
      <c r="E597" s="375"/>
      <c r="F597" s="80"/>
      <c r="G597" s="4"/>
    </row>
    <row r="599" spans="1:7" ht="15.6" x14ac:dyDescent="0.25">
      <c r="C599" s="15" t="s">
        <v>4</v>
      </c>
      <c r="D599" s="18">
        <v>2052</v>
      </c>
      <c r="E599" s="84">
        <v>0</v>
      </c>
      <c r="F599" s="71">
        <f>PRODUCT(D599,E599)</f>
        <v>0</v>
      </c>
    </row>
    <row r="601" spans="1:7" s="3" customFormat="1" ht="27" customHeight="1" x14ac:dyDescent="0.25">
      <c r="A601" s="51" t="s">
        <v>185</v>
      </c>
      <c r="B601" s="17"/>
      <c r="C601" s="375" t="s">
        <v>503</v>
      </c>
      <c r="D601" s="375"/>
      <c r="E601" s="375"/>
      <c r="F601" s="80"/>
      <c r="G601" s="4"/>
    </row>
    <row r="603" spans="1:7" ht="15.6" x14ac:dyDescent="0.25">
      <c r="C603" s="15" t="s">
        <v>4</v>
      </c>
      <c r="D603" s="18">
        <v>1867.8</v>
      </c>
      <c r="E603" s="84">
        <v>0</v>
      </c>
      <c r="F603" s="71">
        <f>PRODUCT(D603,E603)</f>
        <v>0</v>
      </c>
    </row>
    <row r="605" spans="1:7" s="3" customFormat="1" ht="27" customHeight="1" x14ac:dyDescent="0.25">
      <c r="A605" s="51" t="s">
        <v>186</v>
      </c>
      <c r="B605" s="17"/>
      <c r="C605" s="375" t="s">
        <v>766</v>
      </c>
      <c r="D605" s="375"/>
      <c r="E605" s="375"/>
      <c r="F605" s="80"/>
      <c r="G605" s="4"/>
    </row>
    <row r="607" spans="1:7" ht="15.6" x14ac:dyDescent="0.25">
      <c r="C607" s="15" t="s">
        <v>4</v>
      </c>
      <c r="D607" s="18">
        <v>149.69999999999999</v>
      </c>
      <c r="E607" s="84">
        <v>0</v>
      </c>
      <c r="F607" s="71">
        <f>PRODUCT(D607,E607)</f>
        <v>0</v>
      </c>
    </row>
    <row r="608" spans="1:7" ht="13.2" customHeight="1" x14ac:dyDescent="0.25"/>
    <row r="609" spans="1:7" s="2" customFormat="1" x14ac:dyDescent="0.25">
      <c r="A609" s="43" t="s">
        <v>56</v>
      </c>
      <c r="B609" s="44"/>
      <c r="C609" s="378" t="s">
        <v>57</v>
      </c>
      <c r="D609" s="379"/>
      <c r="E609" s="85"/>
      <c r="F609" s="78"/>
      <c r="G609" s="5"/>
    </row>
    <row r="610" spans="1:7" s="2" customFormat="1" ht="15" customHeight="1" x14ac:dyDescent="0.25">
      <c r="A610" s="43"/>
      <c r="B610" s="44"/>
      <c r="C610" s="287"/>
      <c r="D610" s="288"/>
      <c r="E610" s="85"/>
      <c r="F610" s="78"/>
      <c r="G610" s="5"/>
    </row>
    <row r="611" spans="1:7" s="3" customFormat="1" ht="39" customHeight="1" x14ac:dyDescent="0.25">
      <c r="A611" s="305" t="s">
        <v>578</v>
      </c>
      <c r="B611" s="17"/>
      <c r="C611" s="375" t="s">
        <v>470</v>
      </c>
      <c r="D611" s="375"/>
      <c r="E611" s="375"/>
      <c r="F611" s="80"/>
      <c r="G611" s="4"/>
    </row>
    <row r="612" spans="1:7" ht="13.5" customHeight="1" x14ac:dyDescent="0.25">
      <c r="C612" s="377" t="s">
        <v>242</v>
      </c>
      <c r="D612" s="377"/>
      <c r="E612" s="377"/>
    </row>
    <row r="613" spans="1:7" ht="13.5" customHeight="1" x14ac:dyDescent="0.25">
      <c r="C613" s="286" t="s">
        <v>1</v>
      </c>
      <c r="D613" s="18">
        <v>20.6</v>
      </c>
      <c r="E613" s="84">
        <v>0</v>
      </c>
      <c r="F613" s="71">
        <f>D613*E613</f>
        <v>0</v>
      </c>
    </row>
    <row r="614" spans="1:7" s="2" customFormat="1" ht="13.5" customHeight="1" x14ac:dyDescent="0.25">
      <c r="A614" s="43"/>
      <c r="B614" s="44"/>
      <c r="C614" s="47"/>
      <c r="D614" s="48"/>
      <c r="E614" s="85"/>
      <c r="F614" s="78"/>
      <c r="G614" s="5"/>
    </row>
    <row r="615" spans="1:7" s="3" customFormat="1" ht="53.25" customHeight="1" x14ac:dyDescent="0.25">
      <c r="A615" s="305" t="s">
        <v>579</v>
      </c>
      <c r="B615" s="17"/>
      <c r="C615" s="375" t="s">
        <v>692</v>
      </c>
      <c r="D615" s="375"/>
      <c r="E615" s="375"/>
      <c r="F615" s="80"/>
      <c r="G615" s="4"/>
    </row>
    <row r="616" spans="1:7" ht="60" customHeight="1" x14ac:dyDescent="0.25">
      <c r="C616" s="377" t="s">
        <v>466</v>
      </c>
      <c r="D616" s="377"/>
      <c r="E616" s="377"/>
      <c r="F616" s="377"/>
    </row>
    <row r="617" spans="1:7" ht="20.25" customHeight="1" x14ac:dyDescent="0.25">
      <c r="C617" s="15" t="s">
        <v>214</v>
      </c>
      <c r="D617" s="18">
        <v>374.5</v>
      </c>
      <c r="E617" s="84">
        <v>0</v>
      </c>
      <c r="F617" s="71">
        <f>D617*E617</f>
        <v>0</v>
      </c>
    </row>
    <row r="618" spans="1:7" s="2" customFormat="1" ht="15" customHeight="1" x14ac:dyDescent="0.25">
      <c r="A618" s="43"/>
      <c r="B618" s="44"/>
      <c r="C618" s="47"/>
      <c r="D618" s="48"/>
      <c r="E618" s="85"/>
      <c r="F618" s="78"/>
      <c r="G618" s="5"/>
    </row>
    <row r="619" spans="1:7" s="3" customFormat="1" ht="24.75" customHeight="1" x14ac:dyDescent="0.25">
      <c r="A619" s="305" t="s">
        <v>580</v>
      </c>
      <c r="B619" s="17"/>
      <c r="C619" s="375" t="s">
        <v>241</v>
      </c>
      <c r="D619" s="375"/>
      <c r="E619" s="375"/>
      <c r="F619" s="80"/>
      <c r="G619" s="4"/>
    </row>
    <row r="620" spans="1:7" ht="13.5" customHeight="1" x14ac:dyDescent="0.25">
      <c r="C620" s="377" t="s">
        <v>242</v>
      </c>
      <c r="D620" s="377"/>
      <c r="E620" s="377"/>
    </row>
    <row r="621" spans="1:7" ht="13.5" customHeight="1" x14ac:dyDescent="0.25">
      <c r="C621" s="15" t="s">
        <v>1</v>
      </c>
      <c r="D621" s="18">
        <v>9</v>
      </c>
      <c r="E621" s="84">
        <v>0</v>
      </c>
      <c r="F621" s="71">
        <f>D621*E621</f>
        <v>0</v>
      </c>
    </row>
    <row r="622" spans="1:7" s="2" customFormat="1" ht="13.5" customHeight="1" x14ac:dyDescent="0.25">
      <c r="A622" s="43"/>
      <c r="B622" s="44"/>
      <c r="C622" s="47"/>
      <c r="D622" s="48"/>
      <c r="E622" s="85"/>
      <c r="F622" s="78"/>
      <c r="G622" s="5"/>
    </row>
    <row r="623" spans="1:7" s="3" customFormat="1" ht="26.25" customHeight="1" x14ac:dyDescent="0.25">
      <c r="A623" s="305" t="s">
        <v>581</v>
      </c>
      <c r="B623" s="17"/>
      <c r="C623" s="375" t="s">
        <v>243</v>
      </c>
      <c r="D623" s="375"/>
      <c r="E623" s="375"/>
      <c r="F623" s="80"/>
      <c r="G623" s="4"/>
    </row>
    <row r="624" spans="1:7" ht="13.5" customHeight="1" x14ac:dyDescent="0.25">
      <c r="C624" s="377" t="s">
        <v>242</v>
      </c>
      <c r="D624" s="377"/>
      <c r="E624" s="377"/>
    </row>
    <row r="625" spans="1:9" ht="13.5" customHeight="1" x14ac:dyDescent="0.25">
      <c r="C625" s="15" t="s">
        <v>1</v>
      </c>
      <c r="D625" s="18">
        <v>18</v>
      </c>
      <c r="E625" s="84">
        <v>0</v>
      </c>
      <c r="F625" s="71">
        <f>D625*E625</f>
        <v>0</v>
      </c>
    </row>
    <row r="626" spans="1:9" s="62" customFormat="1" x14ac:dyDescent="0.25">
      <c r="A626" s="43"/>
      <c r="B626" s="44"/>
      <c r="C626" s="47"/>
      <c r="D626" s="48"/>
      <c r="E626" s="85"/>
      <c r="F626" s="78"/>
      <c r="G626" s="46"/>
    </row>
    <row r="627" spans="1:9" s="2" customFormat="1" x14ac:dyDescent="0.25">
      <c r="A627" s="43" t="s">
        <v>154</v>
      </c>
      <c r="B627" s="44"/>
      <c r="C627" s="378" t="s">
        <v>155</v>
      </c>
      <c r="D627" s="379"/>
      <c r="E627" s="85"/>
      <c r="F627" s="78"/>
      <c r="G627" s="5"/>
    </row>
    <row r="628" spans="1:9" s="2" customFormat="1" x14ac:dyDescent="0.25">
      <c r="A628" s="43"/>
      <c r="B628" s="44"/>
      <c r="C628" s="47"/>
      <c r="D628" s="48"/>
      <c r="E628" s="85"/>
      <c r="F628" s="78"/>
      <c r="G628" s="5"/>
    </row>
    <row r="629" spans="1:9" s="2" customFormat="1" x14ac:dyDescent="0.25">
      <c r="A629" s="43" t="s">
        <v>215</v>
      </c>
      <c r="B629" s="44"/>
      <c r="C629" s="378" t="s">
        <v>216</v>
      </c>
      <c r="D629" s="379"/>
      <c r="E629" s="85"/>
      <c r="F629" s="78"/>
      <c r="G629" s="5"/>
    </row>
    <row r="630" spans="1:9" s="2" customFormat="1" ht="13.5" customHeight="1" x14ac:dyDescent="0.25">
      <c r="A630" s="43"/>
      <c r="B630" s="44"/>
      <c r="C630" s="47"/>
      <c r="D630" s="177"/>
      <c r="E630" s="85"/>
      <c r="F630" s="78"/>
      <c r="G630" s="178"/>
      <c r="H630" s="178"/>
      <c r="I630" s="178"/>
    </row>
    <row r="631" spans="1:9" s="3" customFormat="1" ht="91.5" customHeight="1" x14ac:dyDescent="0.25">
      <c r="A631" s="305" t="s">
        <v>693</v>
      </c>
      <c r="B631" s="17"/>
      <c r="C631" s="375" t="s">
        <v>877</v>
      </c>
      <c r="D631" s="375"/>
      <c r="E631" s="375"/>
      <c r="F631" s="80"/>
      <c r="G631" s="179"/>
      <c r="H631" s="179"/>
      <c r="I631" s="179"/>
    </row>
    <row r="632" spans="1:9" ht="14.25" customHeight="1" x14ac:dyDescent="0.25">
      <c r="C632" s="377" t="s">
        <v>217</v>
      </c>
      <c r="D632" s="377"/>
      <c r="E632" s="377"/>
      <c r="G632" s="180"/>
      <c r="H632" s="180"/>
      <c r="I632" s="180"/>
    </row>
    <row r="633" spans="1:9" x14ac:dyDescent="0.25">
      <c r="C633" s="15" t="s">
        <v>3</v>
      </c>
      <c r="D633" s="181">
        <v>64</v>
      </c>
      <c r="E633" s="84">
        <v>0</v>
      </c>
      <c r="F633" s="71">
        <f>D633*E633</f>
        <v>0</v>
      </c>
      <c r="G633" s="180"/>
      <c r="H633" s="180"/>
      <c r="I633" s="180"/>
    </row>
    <row r="634" spans="1:9" s="62" customFormat="1" x14ac:dyDescent="0.25">
      <c r="A634" s="43"/>
      <c r="B634" s="44"/>
      <c r="C634" s="297"/>
      <c r="D634" s="177"/>
      <c r="E634" s="85"/>
      <c r="F634" s="78"/>
      <c r="G634" s="182"/>
      <c r="H634" s="182"/>
      <c r="I634" s="182"/>
    </row>
    <row r="635" spans="1:9" s="185" customFormat="1" ht="111" customHeight="1" x14ac:dyDescent="0.25">
      <c r="A635" s="117" t="s">
        <v>582</v>
      </c>
      <c r="B635" s="183"/>
      <c r="C635" s="388" t="s">
        <v>879</v>
      </c>
      <c r="D635" s="388"/>
      <c r="E635" s="388"/>
      <c r="F635" s="135"/>
      <c r="G635" s="184"/>
      <c r="H635" s="184"/>
      <c r="I635" s="184"/>
    </row>
    <row r="636" spans="1:9" s="66" customFormat="1" ht="36" customHeight="1" x14ac:dyDescent="0.25">
      <c r="A636" s="117"/>
      <c r="B636" s="111"/>
      <c r="C636" s="392" t="s">
        <v>480</v>
      </c>
      <c r="D636" s="392"/>
      <c r="E636" s="392"/>
      <c r="F636" s="78"/>
      <c r="G636" s="186"/>
      <c r="H636" s="186"/>
      <c r="I636" s="186"/>
    </row>
    <row r="637" spans="1:9" s="66" customFormat="1" x14ac:dyDescent="0.25">
      <c r="A637" s="117"/>
      <c r="B637" s="111"/>
      <c r="C637" s="298" t="s">
        <v>3</v>
      </c>
      <c r="D637" s="177">
        <v>11</v>
      </c>
      <c r="E637" s="85">
        <v>0</v>
      </c>
      <c r="F637" s="120">
        <f>D637*E637</f>
        <v>0</v>
      </c>
      <c r="G637" s="186"/>
      <c r="H637" s="186"/>
      <c r="I637" s="186"/>
    </row>
    <row r="638" spans="1:9" s="62" customFormat="1" x14ac:dyDescent="0.25">
      <c r="A638" s="43"/>
      <c r="B638" s="44"/>
      <c r="C638" s="297"/>
      <c r="D638" s="177"/>
      <c r="E638" s="85"/>
      <c r="F638" s="78"/>
      <c r="G638" s="182"/>
      <c r="H638" s="182"/>
      <c r="I638" s="182"/>
    </row>
    <row r="639" spans="1:9" s="185" customFormat="1" ht="112.2" customHeight="1" x14ac:dyDescent="0.25">
      <c r="A639" s="117" t="s">
        <v>583</v>
      </c>
      <c r="B639" s="183"/>
      <c r="C639" s="388" t="s">
        <v>880</v>
      </c>
      <c r="D639" s="388"/>
      <c r="E639" s="388"/>
      <c r="F639" s="135"/>
      <c r="G639" s="184"/>
      <c r="H639" s="184"/>
      <c r="I639" s="184"/>
    </row>
    <row r="640" spans="1:9" s="66" customFormat="1" ht="15" customHeight="1" x14ac:dyDescent="0.25">
      <c r="A640" s="117"/>
      <c r="B640" s="111"/>
      <c r="C640" s="392" t="s">
        <v>481</v>
      </c>
      <c r="D640" s="392"/>
      <c r="E640" s="392"/>
      <c r="F640" s="78"/>
      <c r="G640" s="186"/>
      <c r="H640" s="186"/>
      <c r="I640" s="186"/>
    </row>
    <row r="641" spans="1:9" s="66" customFormat="1" x14ac:dyDescent="0.25">
      <c r="A641" s="117"/>
      <c r="B641" s="111"/>
      <c r="C641" s="298" t="s">
        <v>3</v>
      </c>
      <c r="D641" s="177">
        <v>15</v>
      </c>
      <c r="E641" s="85">
        <v>0</v>
      </c>
      <c r="F641" s="120">
        <f>D641*E641</f>
        <v>0</v>
      </c>
      <c r="G641" s="186"/>
      <c r="H641" s="186"/>
      <c r="I641" s="186"/>
    </row>
    <row r="642" spans="1:9" s="62" customFormat="1" x14ac:dyDescent="0.25">
      <c r="A642" s="43"/>
      <c r="B642" s="44"/>
      <c r="C642" s="297"/>
      <c r="D642" s="177"/>
      <c r="E642" s="85"/>
      <c r="F642" s="78"/>
      <c r="G642" s="182"/>
      <c r="H642" s="182"/>
      <c r="I642" s="182"/>
    </row>
    <row r="643" spans="1:9" s="185" customFormat="1" ht="115.8" customHeight="1" x14ac:dyDescent="0.25">
      <c r="A643" s="117" t="s">
        <v>584</v>
      </c>
      <c r="B643" s="183"/>
      <c r="C643" s="388" t="s">
        <v>881</v>
      </c>
      <c r="D643" s="388"/>
      <c r="E643" s="388"/>
      <c r="F643" s="135"/>
      <c r="G643" s="184"/>
      <c r="H643" s="184"/>
      <c r="I643" s="184"/>
    </row>
    <row r="644" spans="1:9" s="66" customFormat="1" ht="27.75" customHeight="1" x14ac:dyDescent="0.25">
      <c r="A644" s="117"/>
      <c r="B644" s="111"/>
      <c r="C644" s="392" t="s">
        <v>482</v>
      </c>
      <c r="D644" s="392"/>
      <c r="E644" s="392"/>
      <c r="F644" s="78"/>
      <c r="G644" s="186"/>
      <c r="H644" s="186"/>
      <c r="I644" s="186"/>
    </row>
    <row r="645" spans="1:9" s="66" customFormat="1" x14ac:dyDescent="0.25">
      <c r="A645" s="117"/>
      <c r="B645" s="111"/>
      <c r="C645" s="298" t="s">
        <v>3</v>
      </c>
      <c r="D645" s="177">
        <v>5</v>
      </c>
      <c r="E645" s="85">
        <v>0</v>
      </c>
      <c r="F645" s="120">
        <f>D645*E645</f>
        <v>0</v>
      </c>
      <c r="G645" s="186"/>
      <c r="H645" s="186"/>
      <c r="I645" s="186"/>
    </row>
    <row r="646" spans="1:9" s="62" customFormat="1" x14ac:dyDescent="0.25">
      <c r="A646" s="43"/>
      <c r="B646" s="44"/>
      <c r="C646" s="297"/>
      <c r="D646" s="177"/>
      <c r="E646" s="85"/>
      <c r="F646" s="78"/>
      <c r="G646" s="182"/>
      <c r="H646" s="182"/>
      <c r="I646" s="182"/>
    </row>
    <row r="647" spans="1:9" s="185" customFormat="1" ht="114" customHeight="1" x14ac:dyDescent="0.25">
      <c r="A647" s="117" t="s">
        <v>777</v>
      </c>
      <c r="B647" s="183"/>
      <c r="C647" s="388" t="s">
        <v>882</v>
      </c>
      <c r="D647" s="388"/>
      <c r="E647" s="388"/>
      <c r="F647" s="135"/>
      <c r="G647" s="184"/>
      <c r="H647" s="184"/>
      <c r="I647" s="184"/>
    </row>
    <row r="648" spans="1:9" s="66" customFormat="1" ht="28.8" customHeight="1" x14ac:dyDescent="0.25">
      <c r="A648" s="117"/>
      <c r="B648" s="111"/>
      <c r="C648" s="392" t="s">
        <v>483</v>
      </c>
      <c r="D648" s="392"/>
      <c r="E648" s="392"/>
      <c r="F648" s="78"/>
      <c r="G648" s="186"/>
      <c r="H648" s="186"/>
      <c r="I648" s="186"/>
    </row>
    <row r="649" spans="1:9" s="66" customFormat="1" x14ac:dyDescent="0.25">
      <c r="A649" s="117"/>
      <c r="B649" s="111"/>
      <c r="C649" s="298" t="s">
        <v>3</v>
      </c>
      <c r="D649" s="177">
        <v>23</v>
      </c>
      <c r="E649" s="85">
        <v>0</v>
      </c>
      <c r="F649" s="120">
        <f>D649*E649</f>
        <v>0</v>
      </c>
      <c r="G649" s="186"/>
      <c r="H649" s="186"/>
      <c r="I649" s="186"/>
    </row>
    <row r="650" spans="1:9" s="2" customFormat="1" x14ac:dyDescent="0.25">
      <c r="A650" s="43"/>
      <c r="B650" s="44"/>
      <c r="C650" s="287"/>
      <c r="D650" s="177"/>
      <c r="E650" s="85"/>
      <c r="F650" s="78"/>
      <c r="G650" s="178"/>
      <c r="H650" s="178"/>
      <c r="I650" s="178"/>
    </row>
    <row r="651" spans="1:9" s="185" customFormat="1" ht="105" customHeight="1" x14ac:dyDescent="0.25">
      <c r="A651" s="117" t="s">
        <v>582</v>
      </c>
      <c r="B651" s="183"/>
      <c r="C651" s="388" t="s">
        <v>883</v>
      </c>
      <c r="D651" s="388"/>
      <c r="E651" s="388"/>
      <c r="F651" s="135"/>
      <c r="G651" s="184"/>
      <c r="H651" s="184"/>
      <c r="I651" s="184"/>
    </row>
    <row r="652" spans="1:9" s="66" customFormat="1" ht="36" customHeight="1" x14ac:dyDescent="0.25">
      <c r="A652" s="117"/>
      <c r="B652" s="111"/>
      <c r="C652" s="392" t="s">
        <v>779</v>
      </c>
      <c r="D652" s="392"/>
      <c r="E652" s="392"/>
      <c r="F652" s="333"/>
      <c r="G652" s="186"/>
      <c r="H652" s="186"/>
      <c r="I652" s="186"/>
    </row>
    <row r="653" spans="1:9" s="66" customFormat="1" x14ac:dyDescent="0.25">
      <c r="A653" s="117"/>
      <c r="B653" s="111"/>
      <c r="C653" s="298" t="s">
        <v>3</v>
      </c>
      <c r="D653" s="177">
        <v>1</v>
      </c>
      <c r="E653" s="85">
        <v>0</v>
      </c>
      <c r="F653" s="120">
        <f>D653*E653</f>
        <v>0</v>
      </c>
      <c r="G653" s="186"/>
      <c r="H653" s="186"/>
      <c r="I653" s="186"/>
    </row>
    <row r="654" spans="1:9" s="62" customFormat="1" x14ac:dyDescent="0.25">
      <c r="A654" s="43"/>
      <c r="B654" s="44"/>
      <c r="C654" s="297"/>
      <c r="D654" s="177"/>
      <c r="E654" s="85"/>
      <c r="F654" s="78"/>
      <c r="G654" s="182"/>
      <c r="H654" s="182"/>
      <c r="I654" s="182"/>
    </row>
    <row r="655" spans="1:9" s="185" customFormat="1" ht="108.6" customHeight="1" x14ac:dyDescent="0.25">
      <c r="A655" s="117" t="s">
        <v>583</v>
      </c>
      <c r="B655" s="183"/>
      <c r="C655" s="388" t="s">
        <v>884</v>
      </c>
      <c r="D655" s="388"/>
      <c r="E655" s="388"/>
      <c r="F655" s="135"/>
      <c r="G655" s="184"/>
      <c r="H655" s="184"/>
      <c r="I655" s="184"/>
    </row>
    <row r="656" spans="1:9" s="66" customFormat="1" ht="21" customHeight="1" x14ac:dyDescent="0.25">
      <c r="A656" s="117"/>
      <c r="B656" s="111"/>
      <c r="C656" s="392" t="s">
        <v>780</v>
      </c>
      <c r="D656" s="392"/>
      <c r="E656" s="392"/>
      <c r="F656" s="78"/>
      <c r="G656" s="186"/>
      <c r="H656" s="186"/>
      <c r="I656" s="186"/>
    </row>
    <row r="657" spans="1:9" s="66" customFormat="1" x14ac:dyDescent="0.25">
      <c r="A657" s="117"/>
      <c r="B657" s="111"/>
      <c r="C657" s="298" t="s">
        <v>3</v>
      </c>
      <c r="D657" s="177">
        <v>2</v>
      </c>
      <c r="E657" s="85">
        <v>0</v>
      </c>
      <c r="F657" s="120">
        <f>D657*E657</f>
        <v>0</v>
      </c>
      <c r="G657" s="186"/>
      <c r="H657" s="186"/>
      <c r="I657" s="186"/>
    </row>
    <row r="658" spans="1:9" s="62" customFormat="1" x14ac:dyDescent="0.25">
      <c r="A658" s="43"/>
      <c r="B658" s="44"/>
      <c r="C658" s="297"/>
      <c r="D658" s="177"/>
      <c r="E658" s="85"/>
      <c r="F658" s="78"/>
      <c r="G658" s="182"/>
      <c r="H658" s="182"/>
      <c r="I658" s="182"/>
    </row>
    <row r="659" spans="1:9" s="185" customFormat="1" ht="118.8" customHeight="1" x14ac:dyDescent="0.25">
      <c r="A659" s="117" t="s">
        <v>467</v>
      </c>
      <c r="B659" s="183"/>
      <c r="C659" s="388" t="s">
        <v>885</v>
      </c>
      <c r="D659" s="388"/>
      <c r="E659" s="388"/>
      <c r="F659" s="135"/>
      <c r="G659" s="184"/>
      <c r="H659" s="184"/>
      <c r="I659" s="184"/>
    </row>
    <row r="660" spans="1:9" s="66" customFormat="1" ht="33" customHeight="1" x14ac:dyDescent="0.25">
      <c r="A660" s="117"/>
      <c r="B660" s="111"/>
      <c r="C660" s="392" t="s">
        <v>809</v>
      </c>
      <c r="D660" s="392"/>
      <c r="E660" s="392"/>
      <c r="F660" s="78"/>
      <c r="G660" s="186"/>
      <c r="H660" s="186"/>
      <c r="I660" s="186"/>
    </row>
    <row r="661" spans="1:9" s="66" customFormat="1" x14ac:dyDescent="0.25">
      <c r="A661" s="117"/>
      <c r="B661" s="111"/>
      <c r="C661" s="298" t="s">
        <v>3</v>
      </c>
      <c r="D661" s="177">
        <v>2</v>
      </c>
      <c r="E661" s="85">
        <v>0</v>
      </c>
      <c r="F661" s="120">
        <f>D661*E661</f>
        <v>0</v>
      </c>
      <c r="G661" s="186"/>
      <c r="H661" s="186"/>
      <c r="I661" s="186"/>
    </row>
    <row r="662" spans="1:9" s="62" customFormat="1" x14ac:dyDescent="0.25">
      <c r="A662" s="43"/>
      <c r="B662" s="44"/>
      <c r="C662" s="297"/>
      <c r="D662" s="177"/>
      <c r="E662" s="85"/>
      <c r="F662" s="78"/>
      <c r="G662" s="182"/>
      <c r="H662" s="182"/>
      <c r="I662" s="182"/>
    </row>
    <row r="663" spans="1:9" s="185" customFormat="1" ht="111" customHeight="1" x14ac:dyDescent="0.25">
      <c r="A663" s="117" t="s">
        <v>467</v>
      </c>
      <c r="B663" s="183"/>
      <c r="C663" s="388" t="s">
        <v>886</v>
      </c>
      <c r="D663" s="388"/>
      <c r="E663" s="388"/>
      <c r="F663" s="135"/>
      <c r="G663" s="184"/>
      <c r="H663" s="184"/>
      <c r="I663" s="184"/>
    </row>
    <row r="664" spans="1:9" s="337" customFormat="1" ht="33" customHeight="1" x14ac:dyDescent="0.25">
      <c r="A664" s="334"/>
      <c r="B664" s="335"/>
      <c r="C664" s="392" t="s">
        <v>781</v>
      </c>
      <c r="D664" s="392"/>
      <c r="E664" s="392"/>
      <c r="F664" s="333"/>
      <c r="G664" s="336"/>
      <c r="H664" s="336"/>
      <c r="I664" s="336"/>
    </row>
    <row r="665" spans="1:9" s="66" customFormat="1" ht="18.75" customHeight="1" x14ac:dyDescent="0.25">
      <c r="A665" s="117"/>
      <c r="B665" s="111"/>
      <c r="C665" s="298" t="s">
        <v>3</v>
      </c>
      <c r="D665" s="177">
        <v>2</v>
      </c>
      <c r="E665" s="85">
        <v>0</v>
      </c>
      <c r="F665" s="120">
        <f>D665*E665</f>
        <v>0</v>
      </c>
      <c r="G665" s="186"/>
      <c r="H665" s="186"/>
      <c r="I665" s="186"/>
    </row>
    <row r="666" spans="1:9" s="66" customFormat="1" x14ac:dyDescent="0.25">
      <c r="A666" s="117"/>
      <c r="B666" s="111"/>
      <c r="C666" s="298"/>
      <c r="D666" s="177"/>
      <c r="E666" s="85"/>
      <c r="F666" s="120"/>
      <c r="G666" s="186"/>
      <c r="H666" s="186"/>
      <c r="I666" s="186"/>
    </row>
    <row r="667" spans="1:9" s="62" customFormat="1" x14ac:dyDescent="0.25">
      <c r="A667" s="43"/>
      <c r="B667" s="44"/>
      <c r="C667" s="297"/>
      <c r="D667" s="177"/>
      <c r="E667" s="85"/>
      <c r="F667" s="78"/>
      <c r="G667" s="182"/>
      <c r="H667" s="182"/>
      <c r="I667" s="182"/>
    </row>
    <row r="668" spans="1:9" s="185" customFormat="1" ht="115.2" customHeight="1" x14ac:dyDescent="0.25">
      <c r="A668" s="117" t="s">
        <v>467</v>
      </c>
      <c r="B668" s="183"/>
      <c r="C668" s="388" t="s">
        <v>887</v>
      </c>
      <c r="D668" s="388"/>
      <c r="E668" s="388"/>
      <c r="F668" s="135"/>
      <c r="G668" s="184"/>
      <c r="H668" s="184"/>
      <c r="I668" s="184"/>
    </row>
    <row r="669" spans="1:9" s="66" customFormat="1" ht="42.75" customHeight="1" x14ac:dyDescent="0.25">
      <c r="A669" s="117"/>
      <c r="B669" s="111"/>
      <c r="C669" s="392" t="s">
        <v>782</v>
      </c>
      <c r="D669" s="392"/>
      <c r="E669" s="392"/>
      <c r="F669" s="78"/>
      <c r="G669" s="186"/>
      <c r="H669" s="186"/>
      <c r="I669" s="186"/>
    </row>
    <row r="670" spans="1:9" s="66" customFormat="1" ht="14.4" customHeight="1" x14ac:dyDescent="0.25">
      <c r="A670" s="117"/>
      <c r="B670" s="111"/>
      <c r="C670" s="298" t="s">
        <v>3</v>
      </c>
      <c r="D670" s="177">
        <v>3</v>
      </c>
      <c r="E670" s="85">
        <v>0</v>
      </c>
      <c r="F670" s="120">
        <f>D670*E670</f>
        <v>0</v>
      </c>
      <c r="G670" s="186"/>
      <c r="H670" s="186"/>
      <c r="I670" s="186"/>
    </row>
    <row r="671" spans="1:9" s="2" customFormat="1" x14ac:dyDescent="0.25">
      <c r="A671" s="43"/>
      <c r="B671" s="44"/>
      <c r="C671" s="47"/>
      <c r="D671" s="177"/>
      <c r="E671" s="85"/>
      <c r="F671" s="78"/>
      <c r="G671" s="178"/>
      <c r="H671" s="178"/>
      <c r="I671" s="178"/>
    </row>
    <row r="672" spans="1:9" s="3" customFormat="1" ht="60" customHeight="1" x14ac:dyDescent="0.25">
      <c r="A672" s="51" t="s">
        <v>218</v>
      </c>
      <c r="B672" s="17"/>
      <c r="C672" s="375" t="s">
        <v>696</v>
      </c>
      <c r="D672" s="375"/>
      <c r="E672" s="375"/>
      <c r="F672" s="80"/>
      <c r="G672" s="179"/>
      <c r="H672" s="179"/>
      <c r="I672" s="179"/>
    </row>
    <row r="673" spans="1:9" ht="23.25" customHeight="1" x14ac:dyDescent="0.25">
      <c r="C673" s="377" t="s">
        <v>694</v>
      </c>
      <c r="D673" s="377"/>
      <c r="E673" s="377"/>
      <c r="G673" s="180"/>
      <c r="H673" s="180"/>
      <c r="I673" s="180"/>
    </row>
    <row r="674" spans="1:9" x14ac:dyDescent="0.25">
      <c r="C674" s="15" t="s">
        <v>3</v>
      </c>
      <c r="D674" s="181">
        <v>92</v>
      </c>
      <c r="E674" s="84">
        <v>0</v>
      </c>
      <c r="F674" s="71">
        <f>D674*E674</f>
        <v>0</v>
      </c>
      <c r="G674" s="180"/>
      <c r="H674" s="180"/>
      <c r="I674" s="180"/>
    </row>
    <row r="675" spans="1:9" s="2" customFormat="1" x14ac:dyDescent="0.25">
      <c r="A675" s="43"/>
      <c r="B675" s="44"/>
      <c r="C675" s="47"/>
      <c r="D675" s="177"/>
      <c r="E675" s="85"/>
      <c r="F675" s="78"/>
      <c r="G675" s="178"/>
      <c r="H675" s="178"/>
      <c r="I675" s="178"/>
    </row>
    <row r="676" spans="1:9" s="3" customFormat="1" ht="63" customHeight="1" x14ac:dyDescent="0.25">
      <c r="A676" s="51" t="s">
        <v>225</v>
      </c>
      <c r="B676" s="17"/>
      <c r="C676" s="375" t="s">
        <v>695</v>
      </c>
      <c r="D676" s="375"/>
      <c r="E676" s="375"/>
      <c r="F676" s="80"/>
      <c r="G676" s="179"/>
      <c r="H676" s="179"/>
      <c r="I676" s="179"/>
    </row>
    <row r="677" spans="1:9" ht="14.25" customHeight="1" x14ac:dyDescent="0.25">
      <c r="C677" s="377" t="s">
        <v>217</v>
      </c>
      <c r="D677" s="377"/>
      <c r="E677" s="377"/>
      <c r="G677" s="180"/>
      <c r="H677" s="180"/>
      <c r="I677" s="180"/>
    </row>
    <row r="678" spans="1:9" x14ac:dyDescent="0.25">
      <c r="C678" s="15" t="s">
        <v>3</v>
      </c>
      <c r="D678" s="181">
        <v>308</v>
      </c>
      <c r="E678" s="84">
        <v>0</v>
      </c>
      <c r="F678" s="71">
        <f>D678*E678</f>
        <v>0</v>
      </c>
      <c r="G678" s="180"/>
      <c r="H678" s="180"/>
      <c r="I678" s="180"/>
    </row>
    <row r="679" spans="1:9" s="62" customFormat="1" ht="13.5" customHeight="1" x14ac:dyDescent="0.25">
      <c r="A679" s="43"/>
      <c r="B679" s="44"/>
      <c r="C679" s="47"/>
      <c r="D679" s="177"/>
      <c r="E679" s="85"/>
      <c r="F679" s="78"/>
      <c r="G679" s="182"/>
      <c r="H679" s="182"/>
      <c r="I679" s="182"/>
    </row>
    <row r="680" spans="1:9" s="185" customFormat="1" ht="39.75" customHeight="1" x14ac:dyDescent="0.25">
      <c r="A680" s="117" t="s">
        <v>219</v>
      </c>
      <c r="B680" s="183"/>
      <c r="C680" s="388" t="s">
        <v>819</v>
      </c>
      <c r="D680" s="388"/>
      <c r="E680" s="388"/>
      <c r="F680" s="135"/>
      <c r="G680" s="184"/>
      <c r="H680" s="184"/>
      <c r="I680" s="184"/>
    </row>
    <row r="681" spans="1:9" s="66" customFormat="1" ht="14.25" customHeight="1" x14ac:dyDescent="0.25">
      <c r="A681" s="117"/>
      <c r="B681" s="111"/>
      <c r="C681" s="392" t="s">
        <v>217</v>
      </c>
      <c r="D681" s="392"/>
      <c r="E681" s="392"/>
      <c r="F681" s="78"/>
      <c r="G681" s="186"/>
      <c r="H681" s="186"/>
      <c r="I681" s="186"/>
    </row>
    <row r="682" spans="1:9" s="66" customFormat="1" x14ac:dyDescent="0.25">
      <c r="A682" s="117"/>
      <c r="B682" s="111"/>
      <c r="C682" s="118" t="s">
        <v>3</v>
      </c>
      <c r="D682" s="177">
        <v>8</v>
      </c>
      <c r="E682" s="85">
        <v>0</v>
      </c>
      <c r="F682" s="120">
        <f>D682*E682</f>
        <v>0</v>
      </c>
      <c r="G682" s="186"/>
      <c r="H682" s="186"/>
      <c r="I682" s="186"/>
    </row>
    <row r="683" spans="1:9" s="62" customFormat="1" ht="13.5" customHeight="1" x14ac:dyDescent="0.25">
      <c r="A683" s="43"/>
      <c r="B683" s="44"/>
      <c r="C683" s="323"/>
      <c r="D683" s="177"/>
      <c r="E683" s="85"/>
      <c r="F683" s="78"/>
      <c r="G683" s="182"/>
      <c r="H683" s="182"/>
      <c r="I683" s="182"/>
    </row>
    <row r="684" spans="1:9" s="185" customFormat="1" ht="30" customHeight="1" x14ac:dyDescent="0.25">
      <c r="A684" s="117" t="s">
        <v>219</v>
      </c>
      <c r="B684" s="183"/>
      <c r="C684" s="388" t="s">
        <v>820</v>
      </c>
      <c r="D684" s="388"/>
      <c r="E684" s="388"/>
      <c r="F684" s="135"/>
      <c r="G684" s="184"/>
      <c r="H684" s="184"/>
      <c r="I684" s="184"/>
    </row>
    <row r="685" spans="1:9" s="66" customFormat="1" ht="14.25" customHeight="1" x14ac:dyDescent="0.25">
      <c r="A685" s="117"/>
      <c r="B685" s="111"/>
      <c r="C685" s="392" t="s">
        <v>217</v>
      </c>
      <c r="D685" s="392"/>
      <c r="E685" s="392"/>
      <c r="F685" s="78"/>
      <c r="G685" s="186"/>
      <c r="H685" s="186"/>
      <c r="I685" s="186"/>
    </row>
    <row r="686" spans="1:9" s="66" customFormat="1" x14ac:dyDescent="0.25">
      <c r="A686" s="117"/>
      <c r="B686" s="111"/>
      <c r="C686" s="325" t="s">
        <v>3</v>
      </c>
      <c r="D686" s="177">
        <v>8</v>
      </c>
      <c r="E686" s="85">
        <v>0</v>
      </c>
      <c r="F686" s="120">
        <f>D686*E686</f>
        <v>0</v>
      </c>
      <c r="G686" s="186"/>
      <c r="H686" s="186"/>
      <c r="I686" s="186"/>
    </row>
    <row r="687" spans="1:9" s="62" customFormat="1" ht="13.5" customHeight="1" x14ac:dyDescent="0.25">
      <c r="A687" s="43"/>
      <c r="B687" s="44"/>
      <c r="C687" s="287"/>
      <c r="D687" s="177"/>
      <c r="E687" s="85"/>
      <c r="F687" s="78"/>
      <c r="G687" s="182"/>
      <c r="H687" s="182"/>
      <c r="I687" s="182"/>
    </row>
    <row r="688" spans="1:9" s="185" customFormat="1" ht="39.75" customHeight="1" x14ac:dyDescent="0.25">
      <c r="A688" s="291" t="s">
        <v>475</v>
      </c>
      <c r="B688" s="183"/>
      <c r="C688" s="388" t="s">
        <v>476</v>
      </c>
      <c r="D688" s="388"/>
      <c r="E688" s="388"/>
      <c r="F688" s="135"/>
      <c r="G688" s="184"/>
      <c r="H688" s="184"/>
      <c r="I688" s="184"/>
    </row>
    <row r="689" spans="1:9" s="66" customFormat="1" ht="14.25" customHeight="1" x14ac:dyDescent="0.25">
      <c r="A689" s="117"/>
      <c r="B689" s="111"/>
      <c r="C689" s="392" t="s">
        <v>217</v>
      </c>
      <c r="D689" s="392"/>
      <c r="E689" s="392"/>
      <c r="F689" s="78"/>
      <c r="G689" s="186"/>
      <c r="H689" s="186"/>
      <c r="I689" s="186"/>
    </row>
    <row r="690" spans="1:9" s="66" customFormat="1" x14ac:dyDescent="0.25">
      <c r="A690" s="117"/>
      <c r="B690" s="111"/>
      <c r="C690" s="289" t="s">
        <v>3</v>
      </c>
      <c r="D690" s="177">
        <v>5</v>
      </c>
      <c r="E690" s="85">
        <v>0</v>
      </c>
      <c r="F690" s="120">
        <f>D690*E690</f>
        <v>0</v>
      </c>
      <c r="G690" s="186"/>
      <c r="H690" s="186"/>
      <c r="I690" s="186"/>
    </row>
    <row r="691" spans="1:9" s="2" customFormat="1" ht="13.5" customHeight="1" x14ac:dyDescent="0.25">
      <c r="A691" s="43"/>
      <c r="B691" s="44"/>
      <c r="C691" s="47"/>
      <c r="D691" s="177"/>
      <c r="E691" s="85"/>
      <c r="F691" s="78"/>
      <c r="G691" s="178"/>
      <c r="H691" s="178"/>
      <c r="I691" s="178"/>
    </row>
    <row r="692" spans="1:9" s="185" customFormat="1" ht="30" customHeight="1" x14ac:dyDescent="0.25">
      <c r="A692" s="291" t="s">
        <v>468</v>
      </c>
      <c r="B692" s="183"/>
      <c r="C692" s="388" t="s">
        <v>860</v>
      </c>
      <c r="D692" s="388"/>
      <c r="E692" s="388"/>
      <c r="F692" s="135"/>
      <c r="G692" s="184"/>
      <c r="H692" s="184"/>
      <c r="I692" s="184"/>
    </row>
    <row r="693" spans="1:9" ht="14.25" customHeight="1" x14ac:dyDescent="0.25">
      <c r="C693" s="377" t="s">
        <v>217</v>
      </c>
      <c r="D693" s="377"/>
      <c r="E693" s="377"/>
      <c r="G693" s="180"/>
      <c r="H693" s="180"/>
      <c r="I693" s="180"/>
    </row>
    <row r="694" spans="1:9" x14ac:dyDescent="0.25">
      <c r="C694" s="15" t="s">
        <v>3</v>
      </c>
      <c r="D694" s="181">
        <v>5</v>
      </c>
      <c r="E694" s="84">
        <v>0</v>
      </c>
      <c r="F694" s="71">
        <f>D694*E694</f>
        <v>0</v>
      </c>
      <c r="G694" s="180"/>
      <c r="H694" s="180"/>
      <c r="I694" s="180"/>
    </row>
    <row r="695" spans="1:9" ht="13.2" customHeight="1" x14ac:dyDescent="0.25"/>
    <row r="696" spans="1:9" s="2" customFormat="1" x14ac:dyDescent="0.25">
      <c r="A696" s="43" t="s">
        <v>28</v>
      </c>
      <c r="B696" s="44"/>
      <c r="C696" s="378" t="s">
        <v>97</v>
      </c>
      <c r="D696" s="378"/>
      <c r="E696" s="85"/>
      <c r="F696" s="78"/>
      <c r="G696" s="5"/>
    </row>
    <row r="697" spans="1:9" ht="13.95" customHeight="1" x14ac:dyDescent="0.25">
      <c r="A697" s="54"/>
      <c r="C697" s="13"/>
      <c r="D697" s="13"/>
      <c r="F697" s="74"/>
      <c r="G697"/>
    </row>
    <row r="698" spans="1:9" s="2" customFormat="1" x14ac:dyDescent="0.25">
      <c r="A698" s="43" t="s">
        <v>58</v>
      </c>
      <c r="B698" s="44"/>
      <c r="C698" s="378" t="s">
        <v>59</v>
      </c>
      <c r="D698" s="378"/>
      <c r="E698" s="85"/>
      <c r="F698" s="78"/>
      <c r="G698" s="5"/>
    </row>
    <row r="699" spans="1:9" s="2" customFormat="1" x14ac:dyDescent="0.25">
      <c r="A699" s="51"/>
      <c r="B699" s="13"/>
      <c r="C699" s="12"/>
      <c r="D699" s="18"/>
      <c r="E699" s="102"/>
      <c r="F699" s="112"/>
      <c r="G699" s="4"/>
    </row>
    <row r="700" spans="1:9" ht="57.75" customHeight="1" x14ac:dyDescent="0.25">
      <c r="A700" s="51" t="s">
        <v>795</v>
      </c>
      <c r="B700" s="47"/>
      <c r="C700" s="375" t="s">
        <v>247</v>
      </c>
      <c r="D700" s="375"/>
      <c r="E700" s="375"/>
      <c r="F700" s="115"/>
    </row>
    <row r="701" spans="1:9" s="3" customFormat="1" ht="15" customHeight="1" x14ac:dyDescent="0.25">
      <c r="A701" s="51"/>
      <c r="B701" s="13"/>
      <c r="C701" s="12"/>
      <c r="D701" s="18"/>
      <c r="E701" s="102"/>
      <c r="F701" s="112"/>
      <c r="G701" s="1"/>
    </row>
    <row r="702" spans="1:9" ht="15.6" x14ac:dyDescent="0.25">
      <c r="C702" s="15" t="s">
        <v>6</v>
      </c>
      <c r="D702" s="144">
        <v>167</v>
      </c>
      <c r="E702" s="191">
        <v>0</v>
      </c>
      <c r="F702" s="103">
        <f>D702*E702</f>
        <v>0</v>
      </c>
      <c r="G702"/>
    </row>
    <row r="703" spans="1:9" s="2" customFormat="1" x14ac:dyDescent="0.25">
      <c r="A703" s="51"/>
      <c r="B703" s="13"/>
      <c r="C703" s="302"/>
      <c r="D703" s="18"/>
      <c r="E703" s="102"/>
      <c r="F703" s="112"/>
      <c r="G703" s="4"/>
    </row>
    <row r="704" spans="1:9" ht="30.75" customHeight="1" x14ac:dyDescent="0.25">
      <c r="A704" s="305" t="s">
        <v>793</v>
      </c>
      <c r="B704" s="301"/>
      <c r="C704" s="375" t="s">
        <v>488</v>
      </c>
      <c r="D704" s="375"/>
      <c r="E704" s="375"/>
      <c r="F704" s="115"/>
    </row>
    <row r="705" spans="1:9" s="3" customFormat="1" ht="15" customHeight="1" x14ac:dyDescent="0.25">
      <c r="A705" s="51"/>
      <c r="B705" s="13"/>
      <c r="C705" s="302"/>
      <c r="D705" s="18"/>
      <c r="E705" s="102"/>
      <c r="F705" s="112"/>
      <c r="G705" s="1"/>
    </row>
    <row r="706" spans="1:9" x14ac:dyDescent="0.25">
      <c r="C706" s="300" t="s">
        <v>115</v>
      </c>
      <c r="D706" s="144">
        <v>73</v>
      </c>
      <c r="E706" s="191">
        <v>0</v>
      </c>
      <c r="F706" s="103">
        <f>D706*E706</f>
        <v>0</v>
      </c>
      <c r="G706"/>
    </row>
    <row r="707" spans="1:9" s="2" customFormat="1" ht="13.5" customHeight="1" x14ac:dyDescent="0.25">
      <c r="A707" s="43"/>
      <c r="B707" s="44"/>
      <c r="C707" s="309"/>
      <c r="D707" s="177"/>
      <c r="E707" s="85"/>
      <c r="F707" s="78"/>
      <c r="G707" s="178"/>
      <c r="H707" s="178"/>
      <c r="I707" s="178"/>
    </row>
    <row r="708" spans="1:9" s="185" customFormat="1" ht="27" customHeight="1" x14ac:dyDescent="0.25">
      <c r="A708" s="117" t="s">
        <v>498</v>
      </c>
      <c r="B708" s="183"/>
      <c r="C708" s="388" t="s">
        <v>499</v>
      </c>
      <c r="D708" s="388"/>
      <c r="E708" s="388"/>
      <c r="F708" s="135"/>
      <c r="G708" s="184"/>
      <c r="H708" s="184"/>
      <c r="I708" s="184"/>
    </row>
    <row r="709" spans="1:9" ht="14.25" customHeight="1" x14ac:dyDescent="0.25">
      <c r="C709" s="377" t="s">
        <v>217</v>
      </c>
      <c r="D709" s="377"/>
      <c r="E709" s="377"/>
      <c r="G709" s="180"/>
      <c r="H709" s="180"/>
      <c r="I709" s="180"/>
    </row>
    <row r="710" spans="1:9" x14ac:dyDescent="0.25">
      <c r="C710" s="308" t="s">
        <v>120</v>
      </c>
      <c r="D710" s="181">
        <v>10</v>
      </c>
      <c r="E710" s="84">
        <v>0</v>
      </c>
      <c r="F710" s="71">
        <f>D710*E710</f>
        <v>0</v>
      </c>
      <c r="G710" s="180"/>
      <c r="H710" s="180"/>
      <c r="I710" s="180"/>
    </row>
    <row r="711" spans="1:9" ht="13.5" customHeight="1" x14ac:dyDescent="0.25">
      <c r="C711" s="307"/>
    </row>
    <row r="712" spans="1:9" s="3" customFormat="1" ht="42" customHeight="1" x14ac:dyDescent="0.25">
      <c r="A712" s="305" t="s">
        <v>497</v>
      </c>
      <c r="B712" s="17"/>
      <c r="C712" s="375" t="s">
        <v>701</v>
      </c>
      <c r="D712" s="375"/>
      <c r="E712" s="375"/>
      <c r="F712" s="80"/>
      <c r="G712" s="4"/>
    </row>
    <row r="713" spans="1:9" x14ac:dyDescent="0.25">
      <c r="C713" s="307"/>
    </row>
    <row r="714" spans="1:9" x14ac:dyDescent="0.25">
      <c r="C714" s="306" t="s">
        <v>3</v>
      </c>
      <c r="D714" s="20">
        <v>11</v>
      </c>
      <c r="E714" s="84">
        <v>0</v>
      </c>
      <c r="F714" s="71">
        <f>D714*E714</f>
        <v>0</v>
      </c>
    </row>
    <row r="716" spans="1:9" s="2" customFormat="1" x14ac:dyDescent="0.25">
      <c r="A716" s="43" t="s">
        <v>152</v>
      </c>
      <c r="B716" s="44"/>
      <c r="C716" s="378" t="s">
        <v>153</v>
      </c>
      <c r="D716" s="379"/>
      <c r="E716" s="85"/>
      <c r="F716" s="78"/>
      <c r="G716" s="5"/>
    </row>
    <row r="718" spans="1:9" s="2" customFormat="1" x14ac:dyDescent="0.25">
      <c r="A718" s="43" t="s">
        <v>40</v>
      </c>
      <c r="B718" s="44"/>
      <c r="C718" s="378" t="s">
        <v>41</v>
      </c>
      <c r="D718" s="379"/>
      <c r="E718" s="85"/>
      <c r="F718" s="78"/>
      <c r="G718" s="5"/>
    </row>
    <row r="719" spans="1:9" x14ac:dyDescent="0.25">
      <c r="C719" s="15"/>
      <c r="F719" s="71"/>
    </row>
    <row r="720" spans="1:9" s="2" customFormat="1" ht="12.75" customHeight="1" x14ac:dyDescent="0.25">
      <c r="A720" s="43" t="s">
        <v>156</v>
      </c>
      <c r="B720" s="44"/>
      <c r="C720" s="378" t="s">
        <v>157</v>
      </c>
      <c r="D720" s="378"/>
      <c r="E720" s="85"/>
      <c r="F720" s="78"/>
      <c r="G720" s="5"/>
    </row>
    <row r="721" spans="1:256" x14ac:dyDescent="0.25">
      <c r="E721" s="102"/>
      <c r="F721" s="112"/>
      <c r="G721" s="4"/>
    </row>
    <row r="722" spans="1:256" ht="28.5" customHeight="1" x14ac:dyDescent="0.25">
      <c r="A722" s="51" t="s">
        <v>158</v>
      </c>
      <c r="B722" s="17"/>
      <c r="C722" s="375" t="s">
        <v>246</v>
      </c>
      <c r="D722" s="375"/>
      <c r="E722" s="375"/>
      <c r="F722" s="115"/>
    </row>
    <row r="723" spans="1:256" x14ac:dyDescent="0.25">
      <c r="E723" s="102"/>
      <c r="F723" s="112"/>
    </row>
    <row r="724" spans="1:256" ht="15.6" x14ac:dyDescent="0.25">
      <c r="C724" s="15" t="s">
        <v>1</v>
      </c>
      <c r="D724" s="18">
        <v>2478</v>
      </c>
      <c r="E724" s="102">
        <v>0</v>
      </c>
      <c r="F724" s="103">
        <f>D724*E724</f>
        <v>0</v>
      </c>
      <c r="G724" s="4"/>
    </row>
    <row r="725" spans="1:256" x14ac:dyDescent="0.25">
      <c r="A725" s="54"/>
      <c r="C725" s="13"/>
      <c r="D725" s="13"/>
      <c r="E725" s="102"/>
      <c r="F725" s="116"/>
      <c r="G725" s="4"/>
    </row>
    <row r="726" spans="1:256" ht="40.5" customHeight="1" x14ac:dyDescent="0.25">
      <c r="A726" s="51" t="s">
        <v>237</v>
      </c>
      <c r="B726" s="17"/>
      <c r="C726" s="375" t="s">
        <v>238</v>
      </c>
      <c r="D726" s="375"/>
      <c r="E726" s="375"/>
      <c r="F726" s="115"/>
    </row>
    <row r="727" spans="1:256" x14ac:dyDescent="0.25">
      <c r="E727" s="102"/>
      <c r="F727" s="112"/>
    </row>
    <row r="728" spans="1:256" s="3" customFormat="1" ht="18" customHeight="1" x14ac:dyDescent="0.25">
      <c r="A728" s="51"/>
      <c r="B728" s="13"/>
      <c r="C728" s="15" t="s">
        <v>6</v>
      </c>
      <c r="D728" s="18">
        <v>430</v>
      </c>
      <c r="E728" s="102">
        <v>0</v>
      </c>
      <c r="F728" s="103">
        <f>D728*E728</f>
        <v>0</v>
      </c>
      <c r="G728" s="1"/>
    </row>
    <row r="729" spans="1:256" x14ac:dyDescent="0.25">
      <c r="A729" s="54"/>
      <c r="C729" s="13"/>
      <c r="D729" s="13"/>
      <c r="E729" s="102"/>
      <c r="F729" s="116"/>
      <c r="G729" s="4"/>
    </row>
    <row r="730" spans="1:256" ht="57.75" customHeight="1" x14ac:dyDescent="0.25">
      <c r="A730" s="51" t="s">
        <v>159</v>
      </c>
      <c r="B730" s="17"/>
      <c r="C730" s="375" t="s">
        <v>187</v>
      </c>
      <c r="D730" s="375"/>
      <c r="E730" s="375"/>
      <c r="F730" s="115"/>
    </row>
    <row r="731" spans="1:256" x14ac:dyDescent="0.25">
      <c r="E731" s="102"/>
      <c r="F731" s="112"/>
      <c r="G731"/>
    </row>
    <row r="732" spans="1:256" s="3" customFormat="1" ht="18.75" customHeight="1" x14ac:dyDescent="0.25">
      <c r="A732" s="51"/>
      <c r="B732" s="13"/>
      <c r="C732" s="15" t="s">
        <v>6</v>
      </c>
      <c r="D732" s="18">
        <v>298</v>
      </c>
      <c r="E732" s="102">
        <v>0</v>
      </c>
      <c r="F732" s="103">
        <f>D732*E732</f>
        <v>0</v>
      </c>
      <c r="G732" s="4"/>
    </row>
    <row r="733" spans="1:256" x14ac:dyDescent="0.25">
      <c r="A733" s="52"/>
      <c r="B733" s="36"/>
      <c r="C733" s="37"/>
      <c r="D733" s="38"/>
      <c r="E733" s="87"/>
      <c r="F733" s="72"/>
    </row>
    <row r="734" spans="1:256" ht="13.8" thickBot="1" x14ac:dyDescent="0.3">
      <c r="A734" s="53"/>
      <c r="B734" s="39"/>
      <c r="C734" s="40" t="s">
        <v>29</v>
      </c>
      <c r="D734" s="41"/>
      <c r="E734" s="88"/>
      <c r="F734" s="73">
        <f>SUM(F487:F733)</f>
        <v>0</v>
      </c>
    </row>
    <row r="735" spans="1:256" ht="13.8" thickTop="1" x14ac:dyDescent="0.25">
      <c r="A735" s="54"/>
      <c r="C735" s="13"/>
      <c r="D735" s="13"/>
      <c r="F735" s="74"/>
      <c r="G735"/>
    </row>
    <row r="736" spans="1:256" s="62" customFormat="1" x14ac:dyDescent="0.25">
      <c r="A736" s="60" t="s">
        <v>30</v>
      </c>
      <c r="B736" s="61"/>
      <c r="C736" s="380" t="s">
        <v>72</v>
      </c>
      <c r="D736" s="381"/>
      <c r="E736" s="83"/>
      <c r="F736" s="76"/>
      <c r="G736" s="43"/>
      <c r="H736" s="44"/>
      <c r="I736" s="378"/>
      <c r="J736" s="379"/>
      <c r="K736" s="45"/>
      <c r="L736" s="46"/>
      <c r="M736" s="43"/>
      <c r="N736" s="44"/>
      <c r="O736" s="378"/>
      <c r="P736" s="379"/>
      <c r="Q736" s="45"/>
      <c r="R736" s="46"/>
      <c r="S736" s="43"/>
      <c r="T736" s="44"/>
      <c r="U736" s="378"/>
      <c r="V736" s="379"/>
      <c r="W736" s="45"/>
      <c r="X736" s="46"/>
      <c r="Y736" s="43"/>
      <c r="Z736" s="44"/>
      <c r="AA736" s="378"/>
      <c r="AB736" s="379"/>
      <c r="AC736" s="45"/>
      <c r="AD736" s="46"/>
      <c r="AE736" s="43"/>
      <c r="AF736" s="44"/>
      <c r="AG736" s="378"/>
      <c r="AH736" s="379"/>
      <c r="AI736" s="45"/>
      <c r="AJ736" s="46"/>
      <c r="AK736" s="43"/>
      <c r="AL736" s="44"/>
      <c r="AM736" s="378"/>
      <c r="AN736" s="379"/>
      <c r="AO736" s="45"/>
      <c r="AP736" s="46"/>
      <c r="AQ736" s="43"/>
      <c r="AR736" s="44"/>
      <c r="AS736" s="378"/>
      <c r="AT736" s="379"/>
      <c r="AU736" s="45"/>
      <c r="AV736" s="46"/>
      <c r="AW736" s="43"/>
      <c r="AX736" s="44"/>
      <c r="AY736" s="378"/>
      <c r="AZ736" s="379"/>
      <c r="BA736" s="45"/>
      <c r="BB736" s="46"/>
      <c r="BC736" s="43"/>
      <c r="BD736" s="44"/>
      <c r="BE736" s="378"/>
      <c r="BF736" s="379"/>
      <c r="BG736" s="45"/>
      <c r="BH736" s="46"/>
      <c r="BI736" s="43"/>
      <c r="BJ736" s="44"/>
      <c r="BK736" s="378"/>
      <c r="BL736" s="379"/>
      <c r="BM736" s="45"/>
      <c r="BN736" s="46"/>
      <c r="BO736" s="43"/>
      <c r="BP736" s="44"/>
      <c r="BQ736" s="378"/>
      <c r="BR736" s="379"/>
      <c r="BS736" s="45"/>
      <c r="BT736" s="46"/>
      <c r="BU736" s="43"/>
      <c r="BV736" s="44"/>
      <c r="BW736" s="378"/>
      <c r="BX736" s="379"/>
      <c r="BY736" s="45"/>
      <c r="BZ736" s="46"/>
      <c r="CA736" s="43"/>
      <c r="CB736" s="44"/>
      <c r="CC736" s="378"/>
      <c r="CD736" s="379"/>
      <c r="CE736" s="45"/>
      <c r="CF736" s="46"/>
      <c r="CG736" s="43"/>
      <c r="CH736" s="44"/>
      <c r="CI736" s="378"/>
      <c r="CJ736" s="379"/>
      <c r="CK736" s="45"/>
      <c r="CL736" s="46"/>
      <c r="CM736" s="43"/>
      <c r="CN736" s="44"/>
      <c r="CO736" s="378"/>
      <c r="CP736" s="379"/>
      <c r="CQ736" s="45"/>
      <c r="CR736" s="46"/>
      <c r="CS736" s="43"/>
      <c r="CT736" s="44"/>
      <c r="CU736" s="378"/>
      <c r="CV736" s="379"/>
      <c r="CW736" s="45"/>
      <c r="CX736" s="46"/>
      <c r="CY736" s="43"/>
      <c r="CZ736" s="44"/>
      <c r="DA736" s="378"/>
      <c r="DB736" s="379"/>
      <c r="DC736" s="45"/>
      <c r="DD736" s="46"/>
      <c r="DE736" s="43"/>
      <c r="DF736" s="44"/>
      <c r="DG736" s="378"/>
      <c r="DH736" s="379"/>
      <c r="DI736" s="45"/>
      <c r="DJ736" s="46"/>
      <c r="DK736" s="43"/>
      <c r="DL736" s="44"/>
      <c r="DM736" s="378"/>
      <c r="DN736" s="379"/>
      <c r="DO736" s="45"/>
      <c r="DP736" s="46"/>
      <c r="DQ736" s="43"/>
      <c r="DR736" s="44"/>
      <c r="DS736" s="378"/>
      <c r="DT736" s="379"/>
      <c r="DU736" s="45"/>
      <c r="DV736" s="46"/>
      <c r="DW736" s="43"/>
      <c r="DX736" s="44"/>
      <c r="DY736" s="378"/>
      <c r="DZ736" s="379"/>
      <c r="EA736" s="45"/>
      <c r="EB736" s="46"/>
      <c r="EC736" s="43"/>
      <c r="ED736" s="44"/>
      <c r="EE736" s="378"/>
      <c r="EF736" s="379"/>
      <c r="EG736" s="45"/>
      <c r="EH736" s="46"/>
      <c r="EI736" s="43"/>
      <c r="EJ736" s="44"/>
      <c r="EK736" s="378"/>
      <c r="EL736" s="379"/>
      <c r="EM736" s="45"/>
      <c r="EN736" s="46"/>
      <c r="EO736" s="43"/>
      <c r="EP736" s="44"/>
      <c r="EQ736" s="378"/>
      <c r="ER736" s="379"/>
      <c r="ES736" s="45"/>
      <c r="ET736" s="46"/>
      <c r="EU736" s="43"/>
      <c r="EV736" s="44"/>
      <c r="EW736" s="378"/>
      <c r="EX736" s="379"/>
      <c r="EY736" s="45"/>
      <c r="EZ736" s="46"/>
      <c r="FA736" s="43"/>
      <c r="FB736" s="44"/>
      <c r="FC736" s="378"/>
      <c r="FD736" s="379"/>
      <c r="FE736" s="45"/>
      <c r="FF736" s="46"/>
      <c r="FG736" s="43"/>
      <c r="FH736" s="44"/>
      <c r="FI736" s="378"/>
      <c r="FJ736" s="379"/>
      <c r="FK736" s="45"/>
      <c r="FL736" s="46"/>
      <c r="FM736" s="43"/>
      <c r="FN736" s="44"/>
      <c r="FO736" s="378"/>
      <c r="FP736" s="379"/>
      <c r="FQ736" s="45"/>
      <c r="FR736" s="46"/>
      <c r="FS736" s="43"/>
      <c r="FT736" s="44"/>
      <c r="FU736" s="378"/>
      <c r="FV736" s="379"/>
      <c r="FW736" s="45"/>
      <c r="FX736" s="46"/>
      <c r="FY736" s="43"/>
      <c r="FZ736" s="44"/>
      <c r="GA736" s="378"/>
      <c r="GB736" s="379"/>
      <c r="GC736" s="45"/>
      <c r="GD736" s="46"/>
      <c r="GE736" s="43"/>
      <c r="GF736" s="44"/>
      <c r="GG736" s="378"/>
      <c r="GH736" s="379"/>
      <c r="GI736" s="45"/>
      <c r="GJ736" s="46"/>
      <c r="GK736" s="43"/>
      <c r="GL736" s="44"/>
      <c r="GM736" s="378"/>
      <c r="GN736" s="379"/>
      <c r="GO736" s="45"/>
      <c r="GP736" s="46"/>
      <c r="GQ736" s="43"/>
      <c r="GR736" s="44"/>
      <c r="GS736" s="378"/>
      <c r="GT736" s="379"/>
      <c r="GU736" s="45"/>
      <c r="GV736" s="46"/>
      <c r="GW736" s="43"/>
      <c r="GX736" s="44"/>
      <c r="GY736" s="378"/>
      <c r="GZ736" s="379"/>
      <c r="HA736" s="45"/>
      <c r="HB736" s="46"/>
      <c r="HC736" s="43"/>
      <c r="HD736" s="44"/>
      <c r="HE736" s="378"/>
      <c r="HF736" s="379"/>
      <c r="HG736" s="45"/>
      <c r="HH736" s="46"/>
      <c r="HI736" s="43"/>
      <c r="HJ736" s="44"/>
      <c r="HK736" s="378"/>
      <c r="HL736" s="379"/>
      <c r="HM736" s="45"/>
      <c r="HN736" s="46"/>
      <c r="HO736" s="43"/>
      <c r="HP736" s="44"/>
      <c r="HQ736" s="378"/>
      <c r="HR736" s="379"/>
      <c r="HS736" s="45"/>
      <c r="HT736" s="46"/>
      <c r="HU736" s="43"/>
      <c r="HV736" s="44"/>
      <c r="HW736" s="378"/>
      <c r="HX736" s="379"/>
      <c r="HY736" s="45"/>
      <c r="HZ736" s="46"/>
      <c r="IA736" s="43"/>
      <c r="IB736" s="44"/>
      <c r="IC736" s="378"/>
      <c r="ID736" s="379"/>
      <c r="IE736" s="45"/>
      <c r="IF736" s="46"/>
      <c r="IG736" s="43"/>
      <c r="IH736" s="44"/>
      <c r="II736" s="378"/>
      <c r="IJ736" s="379"/>
      <c r="IK736" s="45"/>
      <c r="IL736" s="46"/>
      <c r="IM736" s="43"/>
      <c r="IN736" s="44"/>
      <c r="IO736" s="378"/>
      <c r="IP736" s="379"/>
      <c r="IQ736" s="45"/>
      <c r="IR736" s="46"/>
      <c r="IS736" s="43"/>
      <c r="IT736" s="44"/>
      <c r="IU736" s="378"/>
      <c r="IV736" s="379"/>
    </row>
    <row r="737" spans="1:256" s="62" customFormat="1" x14ac:dyDescent="0.25">
      <c r="A737" s="43"/>
      <c r="B737" s="44"/>
      <c r="C737" s="47"/>
      <c r="D737" s="48"/>
      <c r="E737" s="85"/>
      <c r="F737" s="78"/>
      <c r="G737" s="43"/>
      <c r="H737" s="44"/>
      <c r="I737" s="47"/>
      <c r="J737" s="48"/>
      <c r="K737" s="45"/>
      <c r="L737" s="46"/>
      <c r="M737" s="43"/>
      <c r="N737" s="44"/>
      <c r="O737" s="47"/>
      <c r="P737" s="48"/>
      <c r="Q737" s="45"/>
      <c r="R737" s="46"/>
      <c r="S737" s="43"/>
      <c r="T737" s="44"/>
      <c r="U737" s="47"/>
      <c r="V737" s="48"/>
      <c r="W737" s="45"/>
      <c r="X737" s="46"/>
      <c r="Y737" s="43"/>
      <c r="Z737" s="44"/>
      <c r="AA737" s="47"/>
      <c r="AB737" s="48"/>
      <c r="AC737" s="45"/>
      <c r="AD737" s="46"/>
      <c r="AE737" s="43"/>
      <c r="AF737" s="44"/>
      <c r="AG737" s="47"/>
      <c r="AH737" s="48"/>
      <c r="AI737" s="45"/>
      <c r="AJ737" s="46"/>
      <c r="AK737" s="43"/>
      <c r="AL737" s="44"/>
      <c r="AM737" s="47"/>
      <c r="AN737" s="48"/>
      <c r="AO737" s="45"/>
      <c r="AP737" s="46"/>
      <c r="AQ737" s="43"/>
      <c r="AR737" s="44"/>
      <c r="AS737" s="47"/>
      <c r="AT737" s="48"/>
      <c r="AU737" s="45"/>
      <c r="AV737" s="46"/>
      <c r="AW737" s="43"/>
      <c r="AX737" s="44"/>
      <c r="AY737" s="47"/>
      <c r="AZ737" s="48"/>
      <c r="BA737" s="45"/>
      <c r="BB737" s="46"/>
      <c r="BC737" s="43"/>
      <c r="BD737" s="44"/>
      <c r="BE737" s="47"/>
      <c r="BF737" s="48"/>
      <c r="BG737" s="45"/>
      <c r="BH737" s="46"/>
      <c r="BI737" s="43"/>
      <c r="BJ737" s="44"/>
      <c r="BK737" s="47"/>
      <c r="BL737" s="48"/>
      <c r="BM737" s="45"/>
      <c r="BN737" s="46"/>
      <c r="BO737" s="43"/>
      <c r="BP737" s="44"/>
      <c r="BQ737" s="47"/>
      <c r="BR737" s="48"/>
      <c r="BS737" s="45"/>
      <c r="BT737" s="46"/>
      <c r="BU737" s="43"/>
      <c r="BV737" s="44"/>
      <c r="BW737" s="47"/>
      <c r="BX737" s="48"/>
      <c r="BY737" s="45"/>
      <c r="BZ737" s="46"/>
      <c r="CA737" s="43"/>
      <c r="CB737" s="44"/>
      <c r="CC737" s="47"/>
      <c r="CD737" s="48"/>
      <c r="CE737" s="45"/>
      <c r="CF737" s="46"/>
      <c r="CG737" s="43"/>
      <c r="CH737" s="44"/>
      <c r="CI737" s="47"/>
      <c r="CJ737" s="48"/>
      <c r="CK737" s="45"/>
      <c r="CL737" s="46"/>
      <c r="CM737" s="43"/>
      <c r="CN737" s="44"/>
      <c r="CO737" s="47"/>
      <c r="CP737" s="48"/>
      <c r="CQ737" s="45"/>
      <c r="CR737" s="46"/>
      <c r="CS737" s="43"/>
      <c r="CT737" s="44"/>
      <c r="CU737" s="47"/>
      <c r="CV737" s="48"/>
      <c r="CW737" s="45"/>
      <c r="CX737" s="46"/>
      <c r="CY737" s="43"/>
      <c r="CZ737" s="44"/>
      <c r="DA737" s="47"/>
      <c r="DB737" s="48"/>
      <c r="DC737" s="45"/>
      <c r="DD737" s="46"/>
      <c r="DE737" s="43"/>
      <c r="DF737" s="44"/>
      <c r="DG737" s="47"/>
      <c r="DH737" s="48"/>
      <c r="DI737" s="45"/>
      <c r="DJ737" s="46"/>
      <c r="DK737" s="43"/>
      <c r="DL737" s="44"/>
      <c r="DM737" s="47"/>
      <c r="DN737" s="48"/>
      <c r="DO737" s="45"/>
      <c r="DP737" s="46"/>
      <c r="DQ737" s="43"/>
      <c r="DR737" s="44"/>
      <c r="DS737" s="47"/>
      <c r="DT737" s="48"/>
      <c r="DU737" s="45"/>
      <c r="DV737" s="46"/>
      <c r="DW737" s="43"/>
      <c r="DX737" s="44"/>
      <c r="DY737" s="47"/>
      <c r="DZ737" s="48"/>
      <c r="EA737" s="45"/>
      <c r="EB737" s="46"/>
      <c r="EC737" s="43"/>
      <c r="ED737" s="44"/>
      <c r="EE737" s="47"/>
      <c r="EF737" s="48"/>
      <c r="EG737" s="45"/>
      <c r="EH737" s="46"/>
      <c r="EI737" s="43"/>
      <c r="EJ737" s="44"/>
      <c r="EK737" s="47"/>
      <c r="EL737" s="48"/>
      <c r="EM737" s="45"/>
      <c r="EN737" s="46"/>
      <c r="EO737" s="43"/>
      <c r="EP737" s="44"/>
      <c r="EQ737" s="47"/>
      <c r="ER737" s="48"/>
      <c r="ES737" s="45"/>
      <c r="ET737" s="46"/>
      <c r="EU737" s="43"/>
      <c r="EV737" s="44"/>
      <c r="EW737" s="47"/>
      <c r="EX737" s="48"/>
      <c r="EY737" s="45"/>
      <c r="EZ737" s="46"/>
      <c r="FA737" s="43"/>
      <c r="FB737" s="44"/>
      <c r="FC737" s="47"/>
      <c r="FD737" s="48"/>
      <c r="FE737" s="45"/>
      <c r="FF737" s="46"/>
      <c r="FG737" s="43"/>
      <c r="FH737" s="44"/>
      <c r="FI737" s="47"/>
      <c r="FJ737" s="48"/>
      <c r="FK737" s="45"/>
      <c r="FL737" s="46"/>
      <c r="FM737" s="43"/>
      <c r="FN737" s="44"/>
      <c r="FO737" s="47"/>
      <c r="FP737" s="48"/>
      <c r="FQ737" s="45"/>
      <c r="FR737" s="46"/>
      <c r="FS737" s="43"/>
      <c r="FT737" s="44"/>
      <c r="FU737" s="47"/>
      <c r="FV737" s="48"/>
      <c r="FW737" s="45"/>
      <c r="FX737" s="46"/>
      <c r="FY737" s="43"/>
      <c r="FZ737" s="44"/>
      <c r="GA737" s="47"/>
      <c r="GB737" s="48"/>
      <c r="GC737" s="45"/>
      <c r="GD737" s="46"/>
      <c r="GE737" s="43"/>
      <c r="GF737" s="44"/>
      <c r="GG737" s="47"/>
      <c r="GH737" s="48"/>
      <c r="GI737" s="45"/>
      <c r="GJ737" s="46"/>
      <c r="GK737" s="43"/>
      <c r="GL737" s="44"/>
      <c r="GM737" s="47"/>
      <c r="GN737" s="48"/>
      <c r="GO737" s="45"/>
      <c r="GP737" s="46"/>
      <c r="GQ737" s="43"/>
      <c r="GR737" s="44"/>
      <c r="GS737" s="47"/>
      <c r="GT737" s="48"/>
      <c r="GU737" s="45"/>
      <c r="GV737" s="46"/>
      <c r="GW737" s="43"/>
      <c r="GX737" s="44"/>
      <c r="GY737" s="47"/>
      <c r="GZ737" s="48"/>
      <c r="HA737" s="45"/>
      <c r="HB737" s="46"/>
      <c r="HC737" s="43"/>
      <c r="HD737" s="44"/>
      <c r="HE737" s="47"/>
      <c r="HF737" s="48"/>
      <c r="HG737" s="45"/>
      <c r="HH737" s="46"/>
      <c r="HI737" s="43"/>
      <c r="HJ737" s="44"/>
      <c r="HK737" s="47"/>
      <c r="HL737" s="48"/>
      <c r="HM737" s="45"/>
      <c r="HN737" s="46"/>
      <c r="HO737" s="43"/>
      <c r="HP737" s="44"/>
      <c r="HQ737" s="47"/>
      <c r="HR737" s="48"/>
      <c r="HS737" s="45"/>
      <c r="HT737" s="46"/>
      <c r="HU737" s="43"/>
      <c r="HV737" s="44"/>
      <c r="HW737" s="47"/>
      <c r="HX737" s="48"/>
      <c r="HY737" s="45"/>
      <c r="HZ737" s="46"/>
      <c r="IA737" s="43"/>
      <c r="IB737" s="44"/>
      <c r="IC737" s="47"/>
      <c r="ID737" s="48"/>
      <c r="IE737" s="45"/>
      <c r="IF737" s="46"/>
      <c r="IG737" s="43"/>
      <c r="IH737" s="44"/>
      <c r="II737" s="47"/>
      <c r="IJ737" s="48"/>
      <c r="IK737" s="45"/>
      <c r="IL737" s="46"/>
      <c r="IM737" s="43"/>
      <c r="IN737" s="44"/>
      <c r="IO737" s="47"/>
      <c r="IP737" s="48"/>
      <c r="IQ737" s="45"/>
      <c r="IR737" s="46"/>
      <c r="IS737" s="43"/>
      <c r="IT737" s="44"/>
      <c r="IU737" s="47"/>
      <c r="IV737" s="48"/>
    </row>
    <row r="738" spans="1:256" s="3" customFormat="1" ht="13.2" customHeight="1" x14ac:dyDescent="0.25">
      <c r="A738" s="63" t="s">
        <v>62</v>
      </c>
      <c r="B738" s="17"/>
      <c r="C738" s="402" t="s">
        <v>63</v>
      </c>
      <c r="D738" s="375"/>
      <c r="E738" s="375"/>
      <c r="F738" s="80"/>
      <c r="G738" s="4"/>
    </row>
    <row r="739" spans="1:256" x14ac:dyDescent="0.25">
      <c r="B739" s="17"/>
      <c r="C739" s="376" t="s">
        <v>250</v>
      </c>
      <c r="D739" s="376"/>
      <c r="E739" s="376"/>
      <c r="F739" s="115"/>
    </row>
    <row r="741" spans="1:256" x14ac:dyDescent="0.25">
      <c r="C741" s="15"/>
      <c r="D741" s="20"/>
      <c r="F741" s="71"/>
    </row>
    <row r="742" spans="1:256" x14ac:dyDescent="0.25">
      <c r="A742" s="63" t="s">
        <v>103</v>
      </c>
      <c r="B742" s="17"/>
      <c r="C742" s="402" t="s">
        <v>104</v>
      </c>
      <c r="D742" s="402"/>
      <c r="E742" s="402"/>
      <c r="F742" s="80"/>
    </row>
    <row r="743" spans="1:256" x14ac:dyDescent="0.25">
      <c r="B743" s="17"/>
      <c r="C743" s="14"/>
      <c r="D743" s="14"/>
      <c r="E743" s="86"/>
      <c r="F743" s="80"/>
    </row>
    <row r="744" spans="1:256" s="3" customFormat="1" ht="15.75" customHeight="1" x14ac:dyDescent="0.25">
      <c r="A744" s="51" t="s">
        <v>160</v>
      </c>
      <c r="B744" s="17"/>
      <c r="C744" s="376" t="s">
        <v>250</v>
      </c>
      <c r="D744" s="376"/>
      <c r="E744" s="376"/>
      <c r="F744" s="80"/>
      <c r="G744" s="4"/>
    </row>
    <row r="745" spans="1:256" x14ac:dyDescent="0.25">
      <c r="C745" s="15"/>
      <c r="D745" s="20"/>
      <c r="F745" s="71"/>
    </row>
    <row r="746" spans="1:256" x14ac:dyDescent="0.25">
      <c r="A746" s="63" t="s">
        <v>161</v>
      </c>
      <c r="B746" s="17"/>
      <c r="C746" s="402" t="s">
        <v>162</v>
      </c>
      <c r="D746" s="402"/>
      <c r="E746" s="402"/>
      <c r="F746" s="80"/>
    </row>
    <row r="747" spans="1:256" s="62" customFormat="1" x14ac:dyDescent="0.25">
      <c r="A747" s="43"/>
      <c r="B747" s="44"/>
      <c r="C747" s="403" t="s">
        <v>250</v>
      </c>
      <c r="D747" s="401"/>
      <c r="E747" s="85"/>
      <c r="F747" s="78"/>
      <c r="G747" s="43"/>
      <c r="H747" s="44"/>
      <c r="I747" s="47"/>
      <c r="J747" s="48"/>
      <c r="K747" s="45"/>
      <c r="L747" s="46"/>
      <c r="M747" s="43"/>
      <c r="N747" s="44"/>
      <c r="O747" s="47"/>
      <c r="P747" s="48"/>
      <c r="Q747" s="45"/>
      <c r="R747" s="46"/>
      <c r="S747" s="43"/>
      <c r="T747" s="44"/>
      <c r="U747" s="47"/>
      <c r="V747" s="48"/>
      <c r="W747" s="45"/>
      <c r="X747" s="46"/>
      <c r="Y747" s="43"/>
      <c r="Z747" s="44"/>
      <c r="AA747" s="47"/>
      <c r="AB747" s="48"/>
      <c r="AC747" s="45"/>
      <c r="AD747" s="46"/>
      <c r="AE747" s="43"/>
      <c r="AF747" s="44"/>
      <c r="AG747" s="47"/>
      <c r="AH747" s="48"/>
      <c r="AI747" s="45"/>
      <c r="AJ747" s="46"/>
      <c r="AK747" s="43"/>
      <c r="AL747" s="44"/>
      <c r="AM747" s="47"/>
      <c r="AN747" s="48"/>
      <c r="AO747" s="45"/>
      <c r="AP747" s="46"/>
      <c r="AQ747" s="43"/>
      <c r="AR747" s="44"/>
      <c r="AS747" s="47"/>
      <c r="AT747" s="48"/>
      <c r="AU747" s="45"/>
      <c r="AV747" s="46"/>
      <c r="AW747" s="43"/>
      <c r="AX747" s="44"/>
      <c r="AY747" s="47"/>
      <c r="AZ747" s="48"/>
      <c r="BA747" s="45"/>
      <c r="BB747" s="46"/>
      <c r="BC747" s="43"/>
      <c r="BD747" s="44"/>
      <c r="BE747" s="47"/>
      <c r="BF747" s="48"/>
      <c r="BG747" s="45"/>
      <c r="BH747" s="46"/>
      <c r="BI747" s="43"/>
      <c r="BJ747" s="44"/>
      <c r="BK747" s="47"/>
      <c r="BL747" s="48"/>
      <c r="BM747" s="45"/>
      <c r="BN747" s="46"/>
      <c r="BO747" s="43"/>
      <c r="BP747" s="44"/>
      <c r="BQ747" s="47"/>
      <c r="BR747" s="48"/>
      <c r="BS747" s="45"/>
      <c r="BT747" s="46"/>
      <c r="BU747" s="43"/>
      <c r="BV747" s="44"/>
      <c r="BW747" s="47"/>
      <c r="BX747" s="48"/>
      <c r="BY747" s="45"/>
      <c r="BZ747" s="46"/>
      <c r="CA747" s="43"/>
      <c r="CB747" s="44"/>
      <c r="CC747" s="47"/>
      <c r="CD747" s="48"/>
      <c r="CE747" s="45"/>
      <c r="CF747" s="46"/>
      <c r="CG747" s="43"/>
      <c r="CH747" s="44"/>
      <c r="CI747" s="47"/>
      <c r="CJ747" s="48"/>
      <c r="CK747" s="45"/>
      <c r="CL747" s="46"/>
      <c r="CM747" s="43"/>
      <c r="CN747" s="44"/>
      <c r="CO747" s="47"/>
      <c r="CP747" s="48"/>
      <c r="CQ747" s="45"/>
      <c r="CR747" s="46"/>
      <c r="CS747" s="43"/>
      <c r="CT747" s="44"/>
      <c r="CU747" s="47"/>
      <c r="CV747" s="48"/>
      <c r="CW747" s="45"/>
      <c r="CX747" s="46"/>
      <c r="CY747" s="43"/>
      <c r="CZ747" s="44"/>
      <c r="DA747" s="47"/>
      <c r="DB747" s="48"/>
      <c r="DC747" s="45"/>
      <c r="DD747" s="46"/>
      <c r="DE747" s="43"/>
      <c r="DF747" s="44"/>
      <c r="DG747" s="47"/>
      <c r="DH747" s="48"/>
      <c r="DI747" s="45"/>
      <c r="DJ747" s="46"/>
      <c r="DK747" s="43"/>
      <c r="DL747" s="44"/>
      <c r="DM747" s="47"/>
      <c r="DN747" s="48"/>
      <c r="DO747" s="45"/>
      <c r="DP747" s="46"/>
      <c r="DQ747" s="43"/>
      <c r="DR747" s="44"/>
      <c r="DS747" s="47"/>
      <c r="DT747" s="48"/>
      <c r="DU747" s="45"/>
      <c r="DV747" s="46"/>
      <c r="DW747" s="43"/>
      <c r="DX747" s="44"/>
      <c r="DY747" s="47"/>
      <c r="DZ747" s="48"/>
      <c r="EA747" s="45"/>
      <c r="EB747" s="46"/>
      <c r="EC747" s="43"/>
      <c r="ED747" s="44"/>
      <c r="EE747" s="47"/>
      <c r="EF747" s="48"/>
      <c r="EG747" s="45"/>
      <c r="EH747" s="46"/>
      <c r="EI747" s="43"/>
      <c r="EJ747" s="44"/>
      <c r="EK747" s="47"/>
      <c r="EL747" s="48"/>
      <c r="EM747" s="45"/>
      <c r="EN747" s="46"/>
      <c r="EO747" s="43"/>
      <c r="EP747" s="44"/>
      <c r="EQ747" s="47"/>
      <c r="ER747" s="48"/>
      <c r="ES747" s="45"/>
      <c r="ET747" s="46"/>
      <c r="EU747" s="43"/>
      <c r="EV747" s="44"/>
      <c r="EW747" s="47"/>
      <c r="EX747" s="48"/>
      <c r="EY747" s="45"/>
      <c r="EZ747" s="46"/>
      <c r="FA747" s="43"/>
      <c r="FB747" s="44"/>
      <c r="FC747" s="47"/>
      <c r="FD747" s="48"/>
      <c r="FE747" s="45"/>
      <c r="FF747" s="46"/>
      <c r="FG747" s="43"/>
      <c r="FH747" s="44"/>
      <c r="FI747" s="47"/>
      <c r="FJ747" s="48"/>
      <c r="FK747" s="45"/>
      <c r="FL747" s="46"/>
      <c r="FM747" s="43"/>
      <c r="FN747" s="44"/>
      <c r="FO747" s="47"/>
      <c r="FP747" s="48"/>
      <c r="FQ747" s="45"/>
      <c r="FR747" s="46"/>
      <c r="FS747" s="43"/>
      <c r="FT747" s="44"/>
      <c r="FU747" s="47"/>
      <c r="FV747" s="48"/>
      <c r="FW747" s="45"/>
      <c r="FX747" s="46"/>
      <c r="FY747" s="43"/>
      <c r="FZ747" s="44"/>
      <c r="GA747" s="47"/>
      <c r="GB747" s="48"/>
      <c r="GC747" s="45"/>
      <c r="GD747" s="46"/>
      <c r="GE747" s="43"/>
      <c r="GF747" s="44"/>
      <c r="GG747" s="47"/>
      <c r="GH747" s="48"/>
      <c r="GI747" s="45"/>
      <c r="GJ747" s="46"/>
      <c r="GK747" s="43"/>
      <c r="GL747" s="44"/>
      <c r="GM747" s="47"/>
      <c r="GN747" s="48"/>
      <c r="GO747" s="45"/>
      <c r="GP747" s="46"/>
      <c r="GQ747" s="43"/>
      <c r="GR747" s="44"/>
      <c r="GS747" s="47"/>
      <c r="GT747" s="48"/>
      <c r="GU747" s="45"/>
      <c r="GV747" s="46"/>
      <c r="GW747" s="43"/>
      <c r="GX747" s="44"/>
      <c r="GY747" s="47"/>
      <c r="GZ747" s="48"/>
      <c r="HA747" s="45"/>
      <c r="HB747" s="46"/>
      <c r="HC747" s="43"/>
      <c r="HD747" s="44"/>
      <c r="HE747" s="47"/>
      <c r="HF747" s="48"/>
      <c r="HG747" s="45"/>
      <c r="HH747" s="46"/>
      <c r="HI747" s="43"/>
      <c r="HJ747" s="44"/>
      <c r="HK747" s="47"/>
      <c r="HL747" s="48"/>
      <c r="HM747" s="45"/>
      <c r="HN747" s="46"/>
      <c r="HO747" s="43"/>
      <c r="HP747" s="44"/>
      <c r="HQ747" s="47"/>
      <c r="HR747" s="48"/>
      <c r="HS747" s="45"/>
      <c r="HT747" s="46"/>
      <c r="HU747" s="43"/>
      <c r="HV747" s="44"/>
      <c r="HW747" s="47"/>
      <c r="HX747" s="48"/>
      <c r="HY747" s="45"/>
      <c r="HZ747" s="46"/>
      <c r="IA747" s="43"/>
      <c r="IB747" s="44"/>
      <c r="IC747" s="47"/>
      <c r="ID747" s="48"/>
      <c r="IE747" s="45"/>
      <c r="IF747" s="46"/>
      <c r="IG747" s="43"/>
      <c r="IH747" s="44"/>
      <c r="II747" s="47"/>
      <c r="IJ747" s="48"/>
      <c r="IK747" s="45"/>
      <c r="IL747" s="46"/>
      <c r="IM747" s="43"/>
      <c r="IN747" s="44"/>
      <c r="IO747" s="47"/>
      <c r="IP747" s="48"/>
      <c r="IQ747" s="45"/>
      <c r="IR747" s="46"/>
      <c r="IS747" s="43"/>
      <c r="IT747" s="44"/>
      <c r="IU747" s="47"/>
      <c r="IV747" s="48"/>
    </row>
    <row r="748" spans="1:256" s="3" customFormat="1" ht="17.25" customHeight="1" x14ac:dyDescent="0.25">
      <c r="A748" s="63" t="s">
        <v>84</v>
      </c>
      <c r="B748" s="17"/>
      <c r="C748" s="402" t="s">
        <v>180</v>
      </c>
      <c r="D748" s="375"/>
      <c r="E748" s="375"/>
      <c r="F748" s="80"/>
      <c r="G748" s="4"/>
    </row>
    <row r="749" spans="1:256" s="3" customFormat="1" ht="13.2" customHeight="1" x14ac:dyDescent="0.25">
      <c r="A749" s="51"/>
      <c r="B749" s="17"/>
      <c r="C749" s="14"/>
      <c r="D749" s="14"/>
      <c r="E749" s="86"/>
      <c r="F749" s="80"/>
      <c r="G749" s="4"/>
    </row>
    <row r="750" spans="1:256" ht="0.75" customHeight="1" x14ac:dyDescent="0.25">
      <c r="C750" s="15"/>
      <c r="D750" s="20"/>
      <c r="F750" s="71"/>
    </row>
    <row r="751" spans="1:256" hidden="1" x14ac:dyDescent="0.25">
      <c r="C751" s="15"/>
      <c r="D751" s="20"/>
      <c r="F751" s="71"/>
    </row>
    <row r="752" spans="1:256" ht="13.8" thickBot="1" x14ac:dyDescent="0.3">
      <c r="A752" s="53"/>
      <c r="B752" s="39"/>
      <c r="C752" s="40" t="s">
        <v>221</v>
      </c>
      <c r="D752" s="41"/>
      <c r="E752" s="88"/>
      <c r="F752" s="73">
        <f>SUM(F741:F751)</f>
        <v>0</v>
      </c>
    </row>
    <row r="753" spans="1:256" ht="13.8" thickTop="1" x14ac:dyDescent="0.25">
      <c r="C753" s="15"/>
      <c r="D753" s="20"/>
      <c r="F753" s="71"/>
    </row>
    <row r="754" spans="1:256" x14ac:dyDescent="0.25">
      <c r="A754" s="54"/>
      <c r="C754" s="13"/>
      <c r="D754" s="13"/>
      <c r="F754" s="74"/>
      <c r="G754"/>
    </row>
    <row r="755" spans="1:256" s="62" customFormat="1" ht="12.75" customHeight="1" x14ac:dyDescent="0.25">
      <c r="A755" s="60" t="s">
        <v>31</v>
      </c>
      <c r="B755" s="61"/>
      <c r="C755" s="380" t="s">
        <v>32</v>
      </c>
      <c r="D755" s="381"/>
      <c r="E755" s="83"/>
      <c r="F755" s="76"/>
      <c r="G755" s="43"/>
      <c r="H755" s="44"/>
      <c r="I755" s="378"/>
      <c r="J755" s="379"/>
      <c r="K755" s="45"/>
      <c r="L755" s="46"/>
      <c r="M755" s="43"/>
      <c r="N755" s="44"/>
      <c r="O755" s="378"/>
      <c r="P755" s="379"/>
      <c r="Q755" s="45"/>
      <c r="R755" s="46"/>
      <c r="S755" s="43"/>
      <c r="T755" s="44"/>
      <c r="U755" s="378"/>
      <c r="V755" s="379"/>
      <c r="W755" s="45"/>
      <c r="X755" s="46"/>
      <c r="Y755" s="43"/>
      <c r="Z755" s="44"/>
      <c r="AA755" s="378"/>
      <c r="AB755" s="379"/>
      <c r="AC755" s="45"/>
      <c r="AD755" s="46"/>
      <c r="AE755" s="43"/>
      <c r="AF755" s="44"/>
      <c r="AG755" s="378"/>
      <c r="AH755" s="379"/>
      <c r="AI755" s="45"/>
      <c r="AJ755" s="46"/>
      <c r="AK755" s="43"/>
      <c r="AL755" s="44"/>
      <c r="AM755" s="378"/>
      <c r="AN755" s="379"/>
      <c r="AO755" s="45"/>
      <c r="AP755" s="46"/>
      <c r="AQ755" s="43"/>
      <c r="AR755" s="44"/>
      <c r="AS755" s="378"/>
      <c r="AT755" s="379"/>
      <c r="AU755" s="45"/>
      <c r="AV755" s="46"/>
      <c r="AW755" s="43"/>
      <c r="AX755" s="44"/>
      <c r="AY755" s="378"/>
      <c r="AZ755" s="379"/>
      <c r="BA755" s="45"/>
      <c r="BB755" s="46"/>
      <c r="BC755" s="43"/>
      <c r="BD755" s="44"/>
      <c r="BE755" s="378"/>
      <c r="BF755" s="379"/>
      <c r="BG755" s="45"/>
      <c r="BH755" s="46"/>
      <c r="BI755" s="43"/>
      <c r="BJ755" s="44"/>
      <c r="BK755" s="378"/>
      <c r="BL755" s="379"/>
      <c r="BM755" s="45"/>
      <c r="BN755" s="46"/>
      <c r="BO755" s="43"/>
      <c r="BP755" s="44"/>
      <c r="BQ755" s="378"/>
      <c r="BR755" s="379"/>
      <c r="BS755" s="45"/>
      <c r="BT755" s="46"/>
      <c r="BU755" s="43"/>
      <c r="BV755" s="44"/>
      <c r="BW755" s="378"/>
      <c r="BX755" s="379"/>
      <c r="BY755" s="45"/>
      <c r="BZ755" s="46"/>
      <c r="CA755" s="43"/>
      <c r="CB755" s="44"/>
      <c r="CC755" s="378"/>
      <c r="CD755" s="379"/>
      <c r="CE755" s="45"/>
      <c r="CF755" s="46"/>
      <c r="CG755" s="43"/>
      <c r="CH755" s="44"/>
      <c r="CI755" s="378"/>
      <c r="CJ755" s="379"/>
      <c r="CK755" s="45"/>
      <c r="CL755" s="46"/>
      <c r="CM755" s="43"/>
      <c r="CN755" s="44"/>
      <c r="CO755" s="378"/>
      <c r="CP755" s="379"/>
      <c r="CQ755" s="45"/>
      <c r="CR755" s="46"/>
      <c r="CS755" s="43"/>
      <c r="CT755" s="44"/>
      <c r="CU755" s="378"/>
      <c r="CV755" s="379"/>
      <c r="CW755" s="45"/>
      <c r="CX755" s="46"/>
      <c r="CY755" s="43"/>
      <c r="CZ755" s="44"/>
      <c r="DA755" s="378"/>
      <c r="DB755" s="379"/>
      <c r="DC755" s="45"/>
      <c r="DD755" s="46"/>
      <c r="DE755" s="43"/>
      <c r="DF755" s="44"/>
      <c r="DG755" s="378"/>
      <c r="DH755" s="379"/>
      <c r="DI755" s="45"/>
      <c r="DJ755" s="46"/>
      <c r="DK755" s="43"/>
      <c r="DL755" s="44"/>
      <c r="DM755" s="378"/>
      <c r="DN755" s="379"/>
      <c r="DO755" s="45"/>
      <c r="DP755" s="46"/>
      <c r="DQ755" s="43"/>
      <c r="DR755" s="44"/>
      <c r="DS755" s="378"/>
      <c r="DT755" s="379"/>
      <c r="DU755" s="45"/>
      <c r="DV755" s="46"/>
      <c r="DW755" s="43"/>
      <c r="DX755" s="44"/>
      <c r="DY755" s="378"/>
      <c r="DZ755" s="379"/>
      <c r="EA755" s="45"/>
      <c r="EB755" s="46"/>
      <c r="EC755" s="43"/>
      <c r="ED755" s="44"/>
      <c r="EE755" s="378"/>
      <c r="EF755" s="379"/>
      <c r="EG755" s="45"/>
      <c r="EH755" s="46"/>
      <c r="EI755" s="43"/>
      <c r="EJ755" s="44"/>
      <c r="EK755" s="378"/>
      <c r="EL755" s="379"/>
      <c r="EM755" s="45"/>
      <c r="EN755" s="46"/>
      <c r="EO755" s="43"/>
      <c r="EP755" s="44"/>
      <c r="EQ755" s="378"/>
      <c r="ER755" s="379"/>
      <c r="ES755" s="45"/>
      <c r="ET755" s="46"/>
      <c r="EU755" s="43"/>
      <c r="EV755" s="44"/>
      <c r="EW755" s="378"/>
      <c r="EX755" s="379"/>
      <c r="EY755" s="45"/>
      <c r="EZ755" s="46"/>
      <c r="FA755" s="43"/>
      <c r="FB755" s="44"/>
      <c r="FC755" s="378"/>
      <c r="FD755" s="379"/>
      <c r="FE755" s="45"/>
      <c r="FF755" s="46"/>
      <c r="FG755" s="43"/>
      <c r="FH755" s="44"/>
      <c r="FI755" s="378"/>
      <c r="FJ755" s="379"/>
      <c r="FK755" s="45"/>
      <c r="FL755" s="46"/>
      <c r="FM755" s="43"/>
      <c r="FN755" s="44"/>
      <c r="FO755" s="378"/>
      <c r="FP755" s="379"/>
      <c r="FQ755" s="45"/>
      <c r="FR755" s="46"/>
      <c r="FS755" s="43"/>
      <c r="FT755" s="44"/>
      <c r="FU755" s="378"/>
      <c r="FV755" s="379"/>
      <c r="FW755" s="45"/>
      <c r="FX755" s="46"/>
      <c r="FY755" s="43"/>
      <c r="FZ755" s="44"/>
      <c r="GA755" s="378"/>
      <c r="GB755" s="379"/>
      <c r="GC755" s="45"/>
      <c r="GD755" s="46"/>
      <c r="GE755" s="43"/>
      <c r="GF755" s="44"/>
      <c r="GG755" s="378"/>
      <c r="GH755" s="379"/>
      <c r="GI755" s="45"/>
      <c r="GJ755" s="46"/>
      <c r="GK755" s="43"/>
      <c r="GL755" s="44"/>
      <c r="GM755" s="378"/>
      <c r="GN755" s="379"/>
      <c r="GO755" s="45"/>
      <c r="GP755" s="46"/>
      <c r="GQ755" s="43"/>
      <c r="GR755" s="44"/>
      <c r="GS755" s="378"/>
      <c r="GT755" s="379"/>
      <c r="GU755" s="45"/>
      <c r="GV755" s="46"/>
      <c r="GW755" s="43"/>
      <c r="GX755" s="44"/>
      <c r="GY755" s="378"/>
      <c r="GZ755" s="379"/>
      <c r="HA755" s="45"/>
      <c r="HB755" s="46"/>
      <c r="HC755" s="43"/>
      <c r="HD755" s="44"/>
      <c r="HE755" s="378"/>
      <c r="HF755" s="379"/>
      <c r="HG755" s="45"/>
      <c r="HH755" s="46"/>
      <c r="HI755" s="43"/>
      <c r="HJ755" s="44"/>
      <c r="HK755" s="378"/>
      <c r="HL755" s="379"/>
      <c r="HM755" s="45"/>
      <c r="HN755" s="46"/>
      <c r="HO755" s="43"/>
      <c r="HP755" s="44"/>
      <c r="HQ755" s="378"/>
      <c r="HR755" s="379"/>
      <c r="HS755" s="45"/>
      <c r="HT755" s="46"/>
      <c r="HU755" s="43"/>
      <c r="HV755" s="44"/>
      <c r="HW755" s="378"/>
      <c r="HX755" s="379"/>
      <c r="HY755" s="45"/>
      <c r="HZ755" s="46"/>
      <c r="IA755" s="43"/>
      <c r="IB755" s="44"/>
      <c r="IC755" s="378"/>
      <c r="ID755" s="379"/>
      <c r="IE755" s="45"/>
      <c r="IF755" s="46"/>
      <c r="IG755" s="43"/>
      <c r="IH755" s="44"/>
      <c r="II755" s="378"/>
      <c r="IJ755" s="379"/>
      <c r="IK755" s="45"/>
      <c r="IL755" s="46"/>
      <c r="IM755" s="43"/>
      <c r="IN755" s="44"/>
      <c r="IO755" s="378"/>
      <c r="IP755" s="379"/>
      <c r="IQ755" s="45"/>
      <c r="IR755" s="46"/>
      <c r="IS755" s="43"/>
      <c r="IT755" s="44"/>
      <c r="IU755" s="378"/>
      <c r="IV755" s="379"/>
    </row>
    <row r="756" spans="1:256" ht="12.6" customHeight="1" x14ac:dyDescent="0.25"/>
    <row r="757" spans="1:256" s="62" customFormat="1" ht="12.75" customHeight="1" x14ac:dyDescent="0.25">
      <c r="A757" s="43"/>
      <c r="B757" s="44"/>
      <c r="C757" s="47"/>
      <c r="D757" s="48"/>
      <c r="E757" s="85"/>
      <c r="F757" s="78"/>
      <c r="G757" s="43"/>
      <c r="H757" s="44"/>
      <c r="I757" s="47"/>
      <c r="J757" s="48"/>
      <c r="K757" s="45"/>
      <c r="L757" s="46"/>
      <c r="M757" s="43"/>
      <c r="N757" s="44"/>
      <c r="O757" s="47"/>
      <c r="P757" s="48"/>
      <c r="Q757" s="45"/>
      <c r="R757" s="46"/>
      <c r="S757" s="43"/>
      <c r="T757" s="44"/>
      <c r="U757" s="47"/>
      <c r="V757" s="48"/>
      <c r="W757" s="45"/>
      <c r="X757" s="46"/>
      <c r="Y757" s="43"/>
      <c r="Z757" s="44"/>
      <c r="AA757" s="47"/>
      <c r="AB757" s="48"/>
      <c r="AC757" s="45"/>
      <c r="AD757" s="46"/>
      <c r="AE757" s="43"/>
      <c r="AF757" s="44"/>
      <c r="AG757" s="47"/>
      <c r="AH757" s="48"/>
      <c r="AI757" s="45"/>
      <c r="AJ757" s="46"/>
      <c r="AK757" s="43"/>
      <c r="AL757" s="44"/>
      <c r="AM757" s="47"/>
      <c r="AN757" s="48"/>
      <c r="AO757" s="45"/>
      <c r="AP757" s="46"/>
      <c r="AQ757" s="43"/>
      <c r="AR757" s="44"/>
      <c r="AS757" s="47"/>
      <c r="AT757" s="48"/>
      <c r="AU757" s="45"/>
      <c r="AV757" s="46"/>
      <c r="AW757" s="43"/>
      <c r="AX757" s="44"/>
      <c r="AY757" s="47"/>
      <c r="AZ757" s="48"/>
      <c r="BA757" s="45"/>
      <c r="BB757" s="46"/>
      <c r="BC757" s="43"/>
      <c r="BD757" s="44"/>
      <c r="BE757" s="47"/>
      <c r="BF757" s="48"/>
      <c r="BG757" s="45"/>
      <c r="BH757" s="46"/>
      <c r="BI757" s="43"/>
      <c r="BJ757" s="44"/>
      <c r="BK757" s="47"/>
      <c r="BL757" s="48"/>
      <c r="BM757" s="45"/>
      <c r="BN757" s="46"/>
      <c r="BO757" s="43"/>
      <c r="BP757" s="44"/>
      <c r="BQ757" s="47"/>
      <c r="BR757" s="48"/>
      <c r="BS757" s="45"/>
      <c r="BT757" s="46"/>
      <c r="BU757" s="43"/>
      <c r="BV757" s="44"/>
      <c r="BW757" s="47"/>
      <c r="BX757" s="48"/>
      <c r="BY757" s="45"/>
      <c r="BZ757" s="46"/>
      <c r="CA757" s="43"/>
      <c r="CB757" s="44"/>
      <c r="CC757" s="47"/>
      <c r="CD757" s="48"/>
      <c r="CE757" s="45"/>
      <c r="CF757" s="46"/>
      <c r="CG757" s="43"/>
      <c r="CH757" s="44"/>
      <c r="CI757" s="47"/>
      <c r="CJ757" s="48"/>
      <c r="CK757" s="45"/>
      <c r="CL757" s="46"/>
      <c r="CM757" s="43"/>
      <c r="CN757" s="44"/>
      <c r="CO757" s="47"/>
      <c r="CP757" s="48"/>
      <c r="CQ757" s="45"/>
      <c r="CR757" s="46"/>
      <c r="CS757" s="43"/>
      <c r="CT757" s="44"/>
      <c r="CU757" s="47"/>
      <c r="CV757" s="48"/>
      <c r="CW757" s="45"/>
      <c r="CX757" s="46"/>
      <c r="CY757" s="43"/>
      <c r="CZ757" s="44"/>
      <c r="DA757" s="47"/>
      <c r="DB757" s="48"/>
      <c r="DC757" s="45"/>
      <c r="DD757" s="46"/>
      <c r="DE757" s="43"/>
      <c r="DF757" s="44"/>
      <c r="DG757" s="47"/>
      <c r="DH757" s="48"/>
      <c r="DI757" s="45"/>
      <c r="DJ757" s="46"/>
      <c r="DK757" s="43"/>
      <c r="DL757" s="44"/>
      <c r="DM757" s="47"/>
      <c r="DN757" s="48"/>
      <c r="DO757" s="45"/>
      <c r="DP757" s="46"/>
      <c r="DQ757" s="43"/>
      <c r="DR757" s="44"/>
      <c r="DS757" s="47"/>
      <c r="DT757" s="48"/>
      <c r="DU757" s="45"/>
      <c r="DV757" s="46"/>
      <c r="DW757" s="43"/>
      <c r="DX757" s="44"/>
      <c r="DY757" s="47"/>
      <c r="DZ757" s="48"/>
      <c r="EA757" s="45"/>
      <c r="EB757" s="46"/>
      <c r="EC757" s="43"/>
      <c r="ED757" s="44"/>
      <c r="EE757" s="47"/>
      <c r="EF757" s="48"/>
      <c r="EG757" s="45"/>
      <c r="EH757" s="46"/>
      <c r="EI757" s="43"/>
      <c r="EJ757" s="44"/>
      <c r="EK757" s="47"/>
      <c r="EL757" s="48"/>
      <c r="EM757" s="45"/>
      <c r="EN757" s="46"/>
      <c r="EO757" s="43"/>
      <c r="EP757" s="44"/>
      <c r="EQ757" s="47"/>
      <c r="ER757" s="48"/>
      <c r="ES757" s="45"/>
      <c r="ET757" s="46"/>
      <c r="EU757" s="43"/>
      <c r="EV757" s="44"/>
      <c r="EW757" s="47"/>
      <c r="EX757" s="48"/>
      <c r="EY757" s="45"/>
      <c r="EZ757" s="46"/>
      <c r="FA757" s="43"/>
      <c r="FB757" s="44"/>
      <c r="FC757" s="47"/>
      <c r="FD757" s="48"/>
      <c r="FE757" s="45"/>
      <c r="FF757" s="46"/>
      <c r="FG757" s="43"/>
      <c r="FH757" s="44"/>
      <c r="FI757" s="47"/>
      <c r="FJ757" s="48"/>
      <c r="FK757" s="45"/>
      <c r="FL757" s="46"/>
      <c r="FM757" s="43"/>
      <c r="FN757" s="44"/>
      <c r="FO757" s="47"/>
      <c r="FP757" s="48"/>
      <c r="FQ757" s="45"/>
      <c r="FR757" s="46"/>
      <c r="FS757" s="43"/>
      <c r="FT757" s="44"/>
      <c r="FU757" s="47"/>
      <c r="FV757" s="48"/>
      <c r="FW757" s="45"/>
      <c r="FX757" s="46"/>
      <c r="FY757" s="43"/>
      <c r="FZ757" s="44"/>
      <c r="GA757" s="47"/>
      <c r="GB757" s="48"/>
      <c r="GC757" s="45"/>
      <c r="GD757" s="46"/>
      <c r="GE757" s="43"/>
      <c r="GF757" s="44"/>
      <c r="GG757" s="47"/>
      <c r="GH757" s="48"/>
      <c r="GI757" s="45"/>
      <c r="GJ757" s="46"/>
      <c r="GK757" s="43"/>
      <c r="GL757" s="44"/>
      <c r="GM757" s="47"/>
      <c r="GN757" s="48"/>
      <c r="GO757" s="45"/>
      <c r="GP757" s="46"/>
      <c r="GQ757" s="43"/>
      <c r="GR757" s="44"/>
      <c r="GS757" s="47"/>
      <c r="GT757" s="48"/>
      <c r="GU757" s="45"/>
      <c r="GV757" s="46"/>
      <c r="GW757" s="43"/>
      <c r="GX757" s="44"/>
      <c r="GY757" s="47"/>
      <c r="GZ757" s="48"/>
      <c r="HA757" s="45"/>
      <c r="HB757" s="46"/>
      <c r="HC757" s="43"/>
      <c r="HD757" s="44"/>
      <c r="HE757" s="47"/>
      <c r="HF757" s="48"/>
      <c r="HG757" s="45"/>
      <c r="HH757" s="46"/>
      <c r="HI757" s="43"/>
      <c r="HJ757" s="44"/>
      <c r="HK757" s="47"/>
      <c r="HL757" s="48"/>
      <c r="HM757" s="45"/>
      <c r="HN757" s="46"/>
      <c r="HO757" s="43"/>
      <c r="HP757" s="44"/>
      <c r="HQ757" s="47"/>
      <c r="HR757" s="48"/>
      <c r="HS757" s="45"/>
      <c r="HT757" s="46"/>
      <c r="HU757" s="43"/>
      <c r="HV757" s="44"/>
      <c r="HW757" s="47"/>
      <c r="HX757" s="48"/>
      <c r="HY757" s="45"/>
      <c r="HZ757" s="46"/>
      <c r="IA757" s="43"/>
      <c r="IB757" s="44"/>
      <c r="IC757" s="47"/>
      <c r="ID757" s="48"/>
      <c r="IE757" s="45"/>
      <c r="IF757" s="46"/>
      <c r="IG757" s="43"/>
      <c r="IH757" s="44"/>
      <c r="II757" s="47"/>
      <c r="IJ757" s="48"/>
      <c r="IK757" s="45"/>
      <c r="IL757" s="46"/>
      <c r="IM757" s="43"/>
      <c r="IN757" s="44"/>
      <c r="IO757" s="47"/>
      <c r="IP757" s="48"/>
      <c r="IQ757" s="45"/>
      <c r="IR757" s="46"/>
      <c r="IS757" s="43"/>
      <c r="IT757" s="44"/>
      <c r="IU757" s="47"/>
      <c r="IV757" s="48"/>
    </row>
    <row r="758" spans="1:256" x14ac:dyDescent="0.25">
      <c r="A758" s="10" t="s">
        <v>105</v>
      </c>
      <c r="C758" s="10" t="s">
        <v>106</v>
      </c>
      <c r="D758" s="13"/>
      <c r="F758" s="74"/>
      <c r="G758"/>
    </row>
    <row r="759" spans="1:256" s="62" customFormat="1" ht="12.75" customHeight="1" x14ac:dyDescent="0.25">
      <c r="A759" s="43"/>
      <c r="B759" s="44"/>
      <c r="C759" s="392" t="s">
        <v>251</v>
      </c>
      <c r="D759" s="404"/>
      <c r="E759" s="404"/>
      <c r="F759" s="78"/>
      <c r="G759" s="43"/>
      <c r="H759" s="44"/>
      <c r="I759" s="47"/>
      <c r="J759" s="48"/>
      <c r="K759" s="45"/>
      <c r="L759" s="46"/>
      <c r="M759" s="43"/>
      <c r="N759" s="44"/>
      <c r="O759" s="47"/>
      <c r="P759" s="48"/>
      <c r="Q759" s="45"/>
      <c r="R759" s="46"/>
      <c r="S759" s="43"/>
      <c r="T759" s="44"/>
      <c r="U759" s="47"/>
      <c r="V759" s="48"/>
      <c r="W759" s="45"/>
      <c r="X759" s="46"/>
      <c r="Y759" s="43"/>
      <c r="Z759" s="44"/>
      <c r="AA759" s="47"/>
      <c r="AB759" s="48"/>
      <c r="AC759" s="45"/>
      <c r="AD759" s="46"/>
      <c r="AE759" s="43"/>
      <c r="AF759" s="44"/>
      <c r="AG759" s="47"/>
      <c r="AH759" s="48"/>
      <c r="AI759" s="45"/>
      <c r="AJ759" s="46"/>
      <c r="AK759" s="43"/>
      <c r="AL759" s="44"/>
      <c r="AM759" s="47"/>
      <c r="AN759" s="48"/>
      <c r="AO759" s="45"/>
      <c r="AP759" s="46"/>
      <c r="AQ759" s="43"/>
      <c r="AR759" s="44"/>
      <c r="AS759" s="47"/>
      <c r="AT759" s="48"/>
      <c r="AU759" s="45"/>
      <c r="AV759" s="46"/>
      <c r="AW759" s="43"/>
      <c r="AX759" s="44"/>
      <c r="AY759" s="47"/>
      <c r="AZ759" s="48"/>
      <c r="BA759" s="45"/>
      <c r="BB759" s="46"/>
      <c r="BC759" s="43"/>
      <c r="BD759" s="44"/>
      <c r="BE759" s="47"/>
      <c r="BF759" s="48"/>
      <c r="BG759" s="45"/>
      <c r="BH759" s="46"/>
      <c r="BI759" s="43"/>
      <c r="BJ759" s="44"/>
      <c r="BK759" s="47"/>
      <c r="BL759" s="48"/>
      <c r="BM759" s="45"/>
      <c r="BN759" s="46"/>
      <c r="BO759" s="43"/>
      <c r="BP759" s="44"/>
      <c r="BQ759" s="47"/>
      <c r="BR759" s="48"/>
      <c r="BS759" s="45"/>
      <c r="BT759" s="46"/>
      <c r="BU759" s="43"/>
      <c r="BV759" s="44"/>
      <c r="BW759" s="47"/>
      <c r="BX759" s="48"/>
      <c r="BY759" s="45"/>
      <c r="BZ759" s="46"/>
      <c r="CA759" s="43"/>
      <c r="CB759" s="44"/>
      <c r="CC759" s="47"/>
      <c r="CD759" s="48"/>
      <c r="CE759" s="45"/>
      <c r="CF759" s="46"/>
      <c r="CG759" s="43"/>
      <c r="CH759" s="44"/>
      <c r="CI759" s="47"/>
      <c r="CJ759" s="48"/>
      <c r="CK759" s="45"/>
      <c r="CL759" s="46"/>
      <c r="CM759" s="43"/>
      <c r="CN759" s="44"/>
      <c r="CO759" s="47"/>
      <c r="CP759" s="48"/>
      <c r="CQ759" s="45"/>
      <c r="CR759" s="46"/>
      <c r="CS759" s="43"/>
      <c r="CT759" s="44"/>
      <c r="CU759" s="47"/>
      <c r="CV759" s="48"/>
      <c r="CW759" s="45"/>
      <c r="CX759" s="46"/>
      <c r="CY759" s="43"/>
      <c r="CZ759" s="44"/>
      <c r="DA759" s="47"/>
      <c r="DB759" s="48"/>
      <c r="DC759" s="45"/>
      <c r="DD759" s="46"/>
      <c r="DE759" s="43"/>
      <c r="DF759" s="44"/>
      <c r="DG759" s="47"/>
      <c r="DH759" s="48"/>
      <c r="DI759" s="45"/>
      <c r="DJ759" s="46"/>
      <c r="DK759" s="43"/>
      <c r="DL759" s="44"/>
      <c r="DM759" s="47"/>
      <c r="DN759" s="48"/>
      <c r="DO759" s="45"/>
      <c r="DP759" s="46"/>
      <c r="DQ759" s="43"/>
      <c r="DR759" s="44"/>
      <c r="DS759" s="47"/>
      <c r="DT759" s="48"/>
      <c r="DU759" s="45"/>
      <c r="DV759" s="46"/>
      <c r="DW759" s="43"/>
      <c r="DX759" s="44"/>
      <c r="DY759" s="47"/>
      <c r="DZ759" s="48"/>
      <c r="EA759" s="45"/>
      <c r="EB759" s="46"/>
      <c r="EC759" s="43"/>
      <c r="ED759" s="44"/>
      <c r="EE759" s="47"/>
      <c r="EF759" s="48"/>
      <c r="EG759" s="45"/>
      <c r="EH759" s="46"/>
      <c r="EI759" s="43"/>
      <c r="EJ759" s="44"/>
      <c r="EK759" s="47"/>
      <c r="EL759" s="48"/>
      <c r="EM759" s="45"/>
      <c r="EN759" s="46"/>
      <c r="EO759" s="43"/>
      <c r="EP759" s="44"/>
      <c r="EQ759" s="47"/>
      <c r="ER759" s="48"/>
      <c r="ES759" s="45"/>
      <c r="ET759" s="46"/>
      <c r="EU759" s="43"/>
      <c r="EV759" s="44"/>
      <c r="EW759" s="47"/>
      <c r="EX759" s="48"/>
      <c r="EY759" s="45"/>
      <c r="EZ759" s="46"/>
      <c r="FA759" s="43"/>
      <c r="FB759" s="44"/>
      <c r="FC759" s="47"/>
      <c r="FD759" s="48"/>
      <c r="FE759" s="45"/>
      <c r="FF759" s="46"/>
      <c r="FG759" s="43"/>
      <c r="FH759" s="44"/>
      <c r="FI759" s="47"/>
      <c r="FJ759" s="48"/>
      <c r="FK759" s="45"/>
      <c r="FL759" s="46"/>
      <c r="FM759" s="43"/>
      <c r="FN759" s="44"/>
      <c r="FO759" s="47"/>
      <c r="FP759" s="48"/>
      <c r="FQ759" s="45"/>
      <c r="FR759" s="46"/>
      <c r="FS759" s="43"/>
      <c r="FT759" s="44"/>
      <c r="FU759" s="47"/>
      <c r="FV759" s="48"/>
      <c r="FW759" s="45"/>
      <c r="FX759" s="46"/>
      <c r="FY759" s="43"/>
      <c r="FZ759" s="44"/>
      <c r="GA759" s="47"/>
      <c r="GB759" s="48"/>
      <c r="GC759" s="45"/>
      <c r="GD759" s="46"/>
      <c r="GE759" s="43"/>
      <c r="GF759" s="44"/>
      <c r="GG759" s="47"/>
      <c r="GH759" s="48"/>
      <c r="GI759" s="45"/>
      <c r="GJ759" s="46"/>
      <c r="GK759" s="43"/>
      <c r="GL759" s="44"/>
      <c r="GM759" s="47"/>
      <c r="GN759" s="48"/>
      <c r="GO759" s="45"/>
      <c r="GP759" s="46"/>
      <c r="GQ759" s="43"/>
      <c r="GR759" s="44"/>
      <c r="GS759" s="47"/>
      <c r="GT759" s="48"/>
      <c r="GU759" s="45"/>
      <c r="GV759" s="46"/>
      <c r="GW759" s="43"/>
      <c r="GX759" s="44"/>
      <c r="GY759" s="47"/>
      <c r="GZ759" s="48"/>
      <c r="HA759" s="45"/>
      <c r="HB759" s="46"/>
      <c r="HC759" s="43"/>
      <c r="HD759" s="44"/>
      <c r="HE759" s="47"/>
      <c r="HF759" s="48"/>
      <c r="HG759" s="45"/>
      <c r="HH759" s="46"/>
      <c r="HI759" s="43"/>
      <c r="HJ759" s="44"/>
      <c r="HK759" s="47"/>
      <c r="HL759" s="48"/>
      <c r="HM759" s="45"/>
      <c r="HN759" s="46"/>
      <c r="HO759" s="43"/>
      <c r="HP759" s="44"/>
      <c r="HQ759" s="47"/>
      <c r="HR759" s="48"/>
      <c r="HS759" s="45"/>
      <c r="HT759" s="46"/>
      <c r="HU759" s="43"/>
      <c r="HV759" s="44"/>
      <c r="HW759" s="47"/>
      <c r="HX759" s="48"/>
      <c r="HY759" s="45"/>
      <c r="HZ759" s="46"/>
      <c r="IA759" s="43"/>
      <c r="IB759" s="44"/>
      <c r="IC759" s="47"/>
      <c r="ID759" s="48"/>
      <c r="IE759" s="45"/>
      <c r="IF759" s="46"/>
      <c r="IG759" s="43"/>
      <c r="IH759" s="44"/>
      <c r="II759" s="47"/>
      <c r="IJ759" s="48"/>
      <c r="IK759" s="45"/>
      <c r="IL759" s="46"/>
      <c r="IM759" s="43"/>
      <c r="IN759" s="44"/>
      <c r="IO759" s="47"/>
      <c r="IP759" s="48"/>
      <c r="IQ759" s="45"/>
      <c r="IR759" s="46"/>
      <c r="IS759" s="43"/>
      <c r="IT759" s="44"/>
      <c r="IU759" s="47"/>
      <c r="IV759" s="48"/>
    </row>
    <row r="760" spans="1:256" x14ac:dyDescent="0.25">
      <c r="A760" s="64" t="s">
        <v>44</v>
      </c>
      <c r="C760" s="10" t="s">
        <v>697</v>
      </c>
      <c r="D760" s="13"/>
      <c r="F760" s="74"/>
      <c r="G760"/>
    </row>
    <row r="761" spans="1:256" x14ac:dyDescent="0.25">
      <c r="A761" s="54"/>
      <c r="C761" s="13"/>
      <c r="D761" s="13"/>
      <c r="E761" s="102"/>
      <c r="F761" s="116"/>
      <c r="G761" s="4"/>
    </row>
    <row r="762" spans="1:256" ht="53.25" customHeight="1" x14ac:dyDescent="0.25">
      <c r="A762" s="305" t="s">
        <v>698</v>
      </c>
      <c r="B762" s="17"/>
      <c r="C762" s="375" t="s">
        <v>501</v>
      </c>
      <c r="D762" s="375"/>
      <c r="E762" s="375"/>
      <c r="F762" s="115"/>
    </row>
    <row r="763" spans="1:256" x14ac:dyDescent="0.25">
      <c r="C763" s="310"/>
      <c r="E763" s="102"/>
      <c r="F763" s="112"/>
      <c r="G763"/>
    </row>
    <row r="764" spans="1:256" s="3" customFormat="1" ht="18.75" customHeight="1" x14ac:dyDescent="0.25">
      <c r="A764" s="51"/>
      <c r="B764" s="13"/>
      <c r="C764" s="308" t="s">
        <v>3</v>
      </c>
      <c r="D764" s="18">
        <v>45</v>
      </c>
      <c r="E764" s="102">
        <v>0</v>
      </c>
      <c r="F764" s="103">
        <f>D764*E764</f>
        <v>0</v>
      </c>
      <c r="G764" s="4"/>
    </row>
    <row r="765" spans="1:256" s="2" customFormat="1" ht="13.5" customHeight="1" x14ac:dyDescent="0.25">
      <c r="A765" s="43"/>
      <c r="B765" s="44"/>
      <c r="C765" s="323"/>
      <c r="D765" s="177"/>
      <c r="E765" s="85"/>
      <c r="F765" s="78"/>
      <c r="G765" s="178"/>
      <c r="H765" s="178"/>
      <c r="I765" s="178"/>
    </row>
    <row r="766" spans="1:256" s="185" customFormat="1" ht="39.75" customHeight="1" x14ac:dyDescent="0.25">
      <c r="A766" s="291" t="s">
        <v>500</v>
      </c>
      <c r="B766" s="183"/>
      <c r="C766" s="388" t="s">
        <v>798</v>
      </c>
      <c r="D766" s="388"/>
      <c r="E766" s="388"/>
      <c r="F766" s="135"/>
      <c r="G766" s="184"/>
      <c r="H766" s="184"/>
      <c r="I766" s="184"/>
    </row>
    <row r="767" spans="1:256" ht="14.25" customHeight="1" x14ac:dyDescent="0.25">
      <c r="C767" s="377" t="s">
        <v>217</v>
      </c>
      <c r="D767" s="377"/>
      <c r="E767" s="377"/>
      <c r="G767" s="180"/>
      <c r="H767" s="180"/>
      <c r="I767" s="180"/>
    </row>
    <row r="768" spans="1:256" x14ac:dyDescent="0.25">
      <c r="C768" s="326" t="s">
        <v>120</v>
      </c>
      <c r="D768" s="181">
        <v>3</v>
      </c>
      <c r="E768" s="84">
        <v>0</v>
      </c>
      <c r="F768" s="71">
        <f>D768*E768</f>
        <v>0</v>
      </c>
      <c r="G768" s="180"/>
      <c r="H768" s="180"/>
      <c r="I768" s="180"/>
    </row>
    <row r="769" spans="1:9" s="2" customFormat="1" ht="13.5" customHeight="1" x14ac:dyDescent="0.25">
      <c r="A769" s="43"/>
      <c r="B769" s="44"/>
      <c r="C769" s="323"/>
      <c r="D769" s="177"/>
      <c r="E769" s="85"/>
      <c r="F769" s="78"/>
      <c r="G769" s="178"/>
      <c r="H769" s="178"/>
      <c r="I769" s="178"/>
    </row>
    <row r="770" spans="1:9" s="185" customFormat="1" ht="53.25" customHeight="1" x14ac:dyDescent="0.25">
      <c r="A770" s="291" t="s">
        <v>699</v>
      </c>
      <c r="B770" s="183"/>
      <c r="C770" s="388" t="s">
        <v>878</v>
      </c>
      <c r="D770" s="388"/>
      <c r="E770" s="388"/>
      <c r="F770" s="135"/>
      <c r="G770" s="184"/>
      <c r="H770" s="184"/>
      <c r="I770" s="184"/>
    </row>
    <row r="771" spans="1:9" ht="14.25" customHeight="1" x14ac:dyDescent="0.25">
      <c r="C771" s="377" t="s">
        <v>217</v>
      </c>
      <c r="D771" s="377"/>
      <c r="E771" s="377"/>
      <c r="G771" s="180"/>
      <c r="H771" s="180"/>
      <c r="I771" s="180"/>
    </row>
    <row r="772" spans="1:9" x14ac:dyDescent="0.25">
      <c r="C772" s="326" t="s">
        <v>120</v>
      </c>
      <c r="D772" s="181">
        <v>2</v>
      </c>
      <c r="E772" s="84">
        <v>0</v>
      </c>
      <c r="F772" s="71">
        <f>D772*E772</f>
        <v>0</v>
      </c>
      <c r="G772" s="180"/>
      <c r="H772" s="180"/>
      <c r="I772" s="180"/>
    </row>
    <row r="773" spans="1:9" x14ac:dyDescent="0.25">
      <c r="A773" s="54"/>
      <c r="C773" s="13"/>
      <c r="D773" s="13"/>
      <c r="E773" s="102"/>
      <c r="F773" s="116"/>
      <c r="G773" s="4"/>
    </row>
    <row r="774" spans="1:9" ht="27.75" customHeight="1" x14ac:dyDescent="0.25">
      <c r="A774" s="305" t="s">
        <v>700</v>
      </c>
      <c r="B774" s="17"/>
      <c r="C774" s="375" t="s">
        <v>821</v>
      </c>
      <c r="D774" s="375"/>
      <c r="E774" s="375"/>
      <c r="F774" s="115"/>
    </row>
    <row r="775" spans="1:9" x14ac:dyDescent="0.25">
      <c r="C775" s="329"/>
      <c r="E775" s="102"/>
      <c r="F775" s="112"/>
      <c r="G775"/>
    </row>
    <row r="776" spans="1:9" s="3" customFormat="1" ht="18.75" customHeight="1" x14ac:dyDescent="0.25">
      <c r="A776" s="51"/>
      <c r="B776" s="13"/>
      <c r="C776" s="326" t="s">
        <v>3</v>
      </c>
      <c r="D776" s="18">
        <v>77</v>
      </c>
      <c r="E776" s="102">
        <v>0</v>
      </c>
      <c r="F776" s="103">
        <f>D776*E776</f>
        <v>0</v>
      </c>
      <c r="G776" s="4"/>
    </row>
    <row r="777" spans="1:9" x14ac:dyDescent="0.25">
      <c r="A777" s="54"/>
      <c r="C777" s="13"/>
      <c r="D777" s="13"/>
      <c r="F777" s="74"/>
      <c r="G777"/>
    </row>
    <row r="778" spans="1:9" s="3" customFormat="1" ht="42" customHeight="1" x14ac:dyDescent="0.25">
      <c r="A778" s="51" t="s">
        <v>796</v>
      </c>
      <c r="B778" s="17"/>
      <c r="C778" s="375" t="s">
        <v>702</v>
      </c>
      <c r="D778" s="375"/>
      <c r="E778" s="375"/>
      <c r="F778" s="80"/>
      <c r="G778" s="4"/>
    </row>
    <row r="779" spans="1:9" x14ac:dyDescent="0.25">
      <c r="C779" s="15" t="s">
        <v>73</v>
      </c>
      <c r="D779" s="20">
        <v>180</v>
      </c>
      <c r="E779" s="363">
        <v>0</v>
      </c>
      <c r="F779" s="71">
        <f>D779*E779</f>
        <v>0</v>
      </c>
    </row>
    <row r="781" spans="1:9" x14ac:dyDescent="0.25">
      <c r="A781" s="64" t="s">
        <v>44</v>
      </c>
      <c r="C781" s="10" t="s">
        <v>45</v>
      </c>
      <c r="D781" s="13"/>
      <c r="F781" s="74"/>
      <c r="G781"/>
    </row>
    <row r="782" spans="1:9" ht="12.6" customHeight="1" x14ac:dyDescent="0.25"/>
    <row r="783" spans="1:9" s="3" customFormat="1" x14ac:dyDescent="0.25">
      <c r="A783" s="51" t="s">
        <v>46</v>
      </c>
      <c r="B783" s="17"/>
      <c r="C783" s="19" t="s">
        <v>902</v>
      </c>
      <c r="D783" s="19"/>
      <c r="E783" s="19"/>
      <c r="F783" s="80"/>
      <c r="G783" s="4"/>
    </row>
    <row r="784" spans="1:9" ht="26.4" customHeight="1" x14ac:dyDescent="0.25">
      <c r="C784" s="374" t="s">
        <v>901</v>
      </c>
      <c r="D784" s="374"/>
      <c r="E784" s="374"/>
    </row>
    <row r="785" spans="1:256" x14ac:dyDescent="0.25">
      <c r="C785" s="363" t="s">
        <v>355</v>
      </c>
      <c r="D785" s="20">
        <v>1</v>
      </c>
      <c r="E785" s="363">
        <v>0</v>
      </c>
      <c r="F785" s="71">
        <f>D785*E785</f>
        <v>0</v>
      </c>
    </row>
    <row r="786" spans="1:256" x14ac:dyDescent="0.25">
      <c r="C786" s="15"/>
      <c r="D786" s="20"/>
      <c r="F786" s="71"/>
    </row>
    <row r="787" spans="1:256" ht="13.8" thickBot="1" x14ac:dyDescent="0.3">
      <c r="A787" s="53"/>
      <c r="B787" s="39"/>
      <c r="C787" s="40" t="s">
        <v>34</v>
      </c>
      <c r="D787" s="41"/>
      <c r="E787" s="88"/>
      <c r="F787" s="73">
        <f>SUM(F756:F786)</f>
        <v>0</v>
      </c>
    </row>
    <row r="788" spans="1:256" ht="13.8" thickTop="1" x14ac:dyDescent="0.25">
      <c r="A788" s="54"/>
      <c r="C788" s="13"/>
      <c r="D788" s="13"/>
      <c r="F788" s="74"/>
      <c r="G788"/>
    </row>
    <row r="789" spans="1:256" x14ac:dyDescent="0.25">
      <c r="A789" s="54"/>
      <c r="C789" s="13"/>
      <c r="D789" s="13"/>
      <c r="F789" s="74"/>
      <c r="G789"/>
    </row>
    <row r="790" spans="1:256" s="62" customFormat="1" x14ac:dyDescent="0.25">
      <c r="A790" s="60" t="s">
        <v>35</v>
      </c>
      <c r="B790" s="61"/>
      <c r="C790" s="380" t="s">
        <v>9</v>
      </c>
      <c r="D790" s="381"/>
      <c r="E790" s="83"/>
      <c r="F790" s="76"/>
      <c r="G790" s="43"/>
      <c r="H790" s="44"/>
      <c r="I790" s="378"/>
      <c r="J790" s="379"/>
      <c r="K790" s="45"/>
      <c r="L790" s="46"/>
      <c r="M790" s="43"/>
      <c r="N790" s="44"/>
      <c r="O790" s="378"/>
      <c r="P790" s="379"/>
      <c r="Q790" s="45"/>
      <c r="R790" s="46"/>
      <c r="S790" s="43"/>
      <c r="T790" s="44"/>
      <c r="U790" s="378"/>
      <c r="V790" s="379"/>
      <c r="W790" s="45"/>
      <c r="X790" s="46"/>
      <c r="Y790" s="43"/>
      <c r="Z790" s="44"/>
      <c r="AA790" s="378"/>
      <c r="AB790" s="379"/>
      <c r="AC790" s="45"/>
      <c r="AD790" s="46"/>
      <c r="AE790" s="43"/>
      <c r="AF790" s="44"/>
      <c r="AG790" s="378"/>
      <c r="AH790" s="379"/>
      <c r="AI790" s="45"/>
      <c r="AJ790" s="46"/>
      <c r="AK790" s="43"/>
      <c r="AL790" s="44"/>
      <c r="AM790" s="378"/>
      <c r="AN790" s="379"/>
      <c r="AO790" s="45"/>
      <c r="AP790" s="46"/>
      <c r="AQ790" s="43"/>
      <c r="AR790" s="44"/>
      <c r="AS790" s="378"/>
      <c r="AT790" s="379"/>
      <c r="AU790" s="45"/>
      <c r="AV790" s="46"/>
      <c r="AW790" s="43"/>
      <c r="AX790" s="44"/>
      <c r="AY790" s="378"/>
      <c r="AZ790" s="379"/>
      <c r="BA790" s="45"/>
      <c r="BB790" s="46"/>
      <c r="BC790" s="43"/>
      <c r="BD790" s="44"/>
      <c r="BE790" s="378"/>
      <c r="BF790" s="379"/>
      <c r="BG790" s="45"/>
      <c r="BH790" s="46"/>
      <c r="BI790" s="43"/>
      <c r="BJ790" s="44"/>
      <c r="BK790" s="378"/>
      <c r="BL790" s="379"/>
      <c r="BM790" s="45"/>
      <c r="BN790" s="46"/>
      <c r="BO790" s="43"/>
      <c r="BP790" s="44"/>
      <c r="BQ790" s="378"/>
      <c r="BR790" s="379"/>
      <c r="BS790" s="45"/>
      <c r="BT790" s="46"/>
      <c r="BU790" s="43"/>
      <c r="BV790" s="44"/>
      <c r="BW790" s="378"/>
      <c r="BX790" s="379"/>
      <c r="BY790" s="45"/>
      <c r="BZ790" s="46"/>
      <c r="CA790" s="43"/>
      <c r="CB790" s="44"/>
      <c r="CC790" s="378"/>
      <c r="CD790" s="379"/>
      <c r="CE790" s="45"/>
      <c r="CF790" s="46"/>
      <c r="CG790" s="43"/>
      <c r="CH790" s="44"/>
      <c r="CI790" s="378"/>
      <c r="CJ790" s="379"/>
      <c r="CK790" s="45"/>
      <c r="CL790" s="46"/>
      <c r="CM790" s="43"/>
      <c r="CN790" s="44"/>
      <c r="CO790" s="378"/>
      <c r="CP790" s="379"/>
      <c r="CQ790" s="45"/>
      <c r="CR790" s="46"/>
      <c r="CS790" s="43"/>
      <c r="CT790" s="44"/>
      <c r="CU790" s="378"/>
      <c r="CV790" s="379"/>
      <c r="CW790" s="45"/>
      <c r="CX790" s="46"/>
      <c r="CY790" s="43"/>
      <c r="CZ790" s="44"/>
      <c r="DA790" s="378"/>
      <c r="DB790" s="379"/>
      <c r="DC790" s="45"/>
      <c r="DD790" s="46"/>
      <c r="DE790" s="43"/>
      <c r="DF790" s="44"/>
      <c r="DG790" s="378"/>
      <c r="DH790" s="379"/>
      <c r="DI790" s="45"/>
      <c r="DJ790" s="46"/>
      <c r="DK790" s="43"/>
      <c r="DL790" s="44"/>
      <c r="DM790" s="378"/>
      <c r="DN790" s="379"/>
      <c r="DO790" s="45"/>
      <c r="DP790" s="46"/>
      <c r="DQ790" s="43"/>
      <c r="DR790" s="44"/>
      <c r="DS790" s="378"/>
      <c r="DT790" s="379"/>
      <c r="DU790" s="45"/>
      <c r="DV790" s="46"/>
      <c r="DW790" s="43"/>
      <c r="DX790" s="44"/>
      <c r="DY790" s="378"/>
      <c r="DZ790" s="379"/>
      <c r="EA790" s="45"/>
      <c r="EB790" s="46"/>
      <c r="EC790" s="43"/>
      <c r="ED790" s="44"/>
      <c r="EE790" s="378"/>
      <c r="EF790" s="379"/>
      <c r="EG790" s="45"/>
      <c r="EH790" s="46"/>
      <c r="EI790" s="43"/>
      <c r="EJ790" s="44"/>
      <c r="EK790" s="378"/>
      <c r="EL790" s="379"/>
      <c r="EM790" s="45"/>
      <c r="EN790" s="46"/>
      <c r="EO790" s="43"/>
      <c r="EP790" s="44"/>
      <c r="EQ790" s="378"/>
      <c r="ER790" s="379"/>
      <c r="ES790" s="45"/>
      <c r="ET790" s="46"/>
      <c r="EU790" s="43"/>
      <c r="EV790" s="44"/>
      <c r="EW790" s="378"/>
      <c r="EX790" s="379"/>
      <c r="EY790" s="45"/>
      <c r="EZ790" s="46"/>
      <c r="FA790" s="43"/>
      <c r="FB790" s="44"/>
      <c r="FC790" s="378"/>
      <c r="FD790" s="379"/>
      <c r="FE790" s="45"/>
      <c r="FF790" s="46"/>
      <c r="FG790" s="43"/>
      <c r="FH790" s="44"/>
      <c r="FI790" s="378"/>
      <c r="FJ790" s="379"/>
      <c r="FK790" s="45"/>
      <c r="FL790" s="46"/>
      <c r="FM790" s="43"/>
      <c r="FN790" s="44"/>
      <c r="FO790" s="378"/>
      <c r="FP790" s="379"/>
      <c r="FQ790" s="45"/>
      <c r="FR790" s="46"/>
      <c r="FS790" s="43"/>
      <c r="FT790" s="44"/>
      <c r="FU790" s="378"/>
      <c r="FV790" s="379"/>
      <c r="FW790" s="45"/>
      <c r="FX790" s="46"/>
      <c r="FY790" s="43"/>
      <c r="FZ790" s="44"/>
      <c r="GA790" s="378"/>
      <c r="GB790" s="379"/>
      <c r="GC790" s="45"/>
      <c r="GD790" s="46"/>
      <c r="GE790" s="43"/>
      <c r="GF790" s="44"/>
      <c r="GG790" s="378"/>
      <c r="GH790" s="379"/>
      <c r="GI790" s="45"/>
      <c r="GJ790" s="46"/>
      <c r="GK790" s="43"/>
      <c r="GL790" s="44"/>
      <c r="GM790" s="378"/>
      <c r="GN790" s="379"/>
      <c r="GO790" s="45"/>
      <c r="GP790" s="46"/>
      <c r="GQ790" s="43"/>
      <c r="GR790" s="44"/>
      <c r="GS790" s="378"/>
      <c r="GT790" s="379"/>
      <c r="GU790" s="45"/>
      <c r="GV790" s="46"/>
      <c r="GW790" s="43"/>
      <c r="GX790" s="44"/>
      <c r="GY790" s="378"/>
      <c r="GZ790" s="379"/>
      <c r="HA790" s="45"/>
      <c r="HB790" s="46"/>
      <c r="HC790" s="43"/>
      <c r="HD790" s="44"/>
      <c r="HE790" s="378"/>
      <c r="HF790" s="379"/>
      <c r="HG790" s="45"/>
      <c r="HH790" s="46"/>
      <c r="HI790" s="43"/>
      <c r="HJ790" s="44"/>
      <c r="HK790" s="378"/>
      <c r="HL790" s="379"/>
      <c r="HM790" s="45"/>
      <c r="HN790" s="46"/>
      <c r="HO790" s="43"/>
      <c r="HP790" s="44"/>
      <c r="HQ790" s="378"/>
      <c r="HR790" s="379"/>
      <c r="HS790" s="45"/>
      <c r="HT790" s="46"/>
      <c r="HU790" s="43"/>
      <c r="HV790" s="44"/>
      <c r="HW790" s="378"/>
      <c r="HX790" s="379"/>
      <c r="HY790" s="45"/>
      <c r="HZ790" s="46"/>
      <c r="IA790" s="43"/>
      <c r="IB790" s="44"/>
      <c r="IC790" s="378"/>
      <c r="ID790" s="379"/>
      <c r="IE790" s="45"/>
      <c r="IF790" s="46"/>
      <c r="IG790" s="43"/>
      <c r="IH790" s="44"/>
      <c r="II790" s="378"/>
      <c r="IJ790" s="379"/>
      <c r="IK790" s="45"/>
      <c r="IL790" s="46"/>
      <c r="IM790" s="43"/>
      <c r="IN790" s="44"/>
      <c r="IO790" s="378"/>
      <c r="IP790" s="379"/>
      <c r="IQ790" s="45"/>
      <c r="IR790" s="46"/>
      <c r="IS790" s="43"/>
      <c r="IT790" s="44"/>
      <c r="IU790" s="378"/>
      <c r="IV790" s="379"/>
    </row>
    <row r="791" spans="1:256" x14ac:dyDescent="0.25">
      <c r="A791" s="54"/>
      <c r="C791" s="13"/>
      <c r="D791" s="13"/>
      <c r="F791" s="74"/>
      <c r="G791"/>
    </row>
    <row r="792" spans="1:256" x14ac:dyDescent="0.25">
      <c r="A792" s="54"/>
      <c r="C792" s="13"/>
      <c r="D792" s="13"/>
      <c r="F792" s="74"/>
      <c r="G792"/>
    </row>
    <row r="793" spans="1:256" s="3" customFormat="1" ht="52.2" customHeight="1" x14ac:dyDescent="0.25">
      <c r="A793" s="51" t="s">
        <v>47</v>
      </c>
      <c r="B793" s="17"/>
      <c r="C793" s="375" t="s">
        <v>801</v>
      </c>
      <c r="D793" s="375"/>
      <c r="E793" s="375"/>
      <c r="F793" s="365">
        <f>(SK_PRIPRAVA+SK_ZEMELJSKA+SK_VOZIŠČNE+SK_ODVODNJAVANJE+SK_GRADBENA+SK_OPREMA+SK_TUJE)*0.1</f>
        <v>0</v>
      </c>
      <c r="G793" s="4"/>
    </row>
    <row r="794" spans="1:256" s="3" customFormat="1" ht="16.5" customHeight="1" x14ac:dyDescent="0.25">
      <c r="A794" s="51"/>
      <c r="B794" s="17"/>
      <c r="C794" s="14"/>
      <c r="D794" s="14"/>
      <c r="E794" s="86"/>
      <c r="G794" s="4"/>
    </row>
    <row r="795" spans="1:256" x14ac:dyDescent="0.25">
      <c r="A795" s="52"/>
      <c r="B795" s="36"/>
      <c r="C795" s="37"/>
      <c r="D795" s="38"/>
      <c r="E795" s="87"/>
      <c r="F795" s="72"/>
    </row>
    <row r="796" spans="1:256" ht="13.8" thickBot="1" x14ac:dyDescent="0.3">
      <c r="A796" s="53"/>
      <c r="B796" s="39"/>
      <c r="C796" s="40" t="s">
        <v>10</v>
      </c>
      <c r="D796" s="41"/>
      <c r="E796" s="88"/>
      <c r="F796" s="73">
        <f>SUM(F793:F795)</f>
        <v>0</v>
      </c>
    </row>
    <row r="797" spans="1:256" ht="25.5" customHeight="1" thickTop="1" x14ac:dyDescent="0.25">
      <c r="A797" s="52"/>
      <c r="B797" s="36"/>
      <c r="C797" s="405" t="s">
        <v>235</v>
      </c>
      <c r="D797" s="406"/>
      <c r="E797" s="406"/>
      <c r="F797" s="82"/>
    </row>
    <row r="798" spans="1:256" x14ac:dyDescent="0.25">
      <c r="A798" s="52"/>
      <c r="B798" s="36"/>
      <c r="C798" s="55"/>
      <c r="D798" s="56"/>
      <c r="E798" s="87"/>
      <c r="F798" s="82"/>
    </row>
    <row r="799" spans="1:256" x14ac:dyDescent="0.25">
      <c r="A799" s="54"/>
      <c r="C799" s="13"/>
      <c r="D799" s="13"/>
      <c r="F799" s="74"/>
      <c r="G799"/>
    </row>
    <row r="800" spans="1:256" x14ac:dyDescent="0.25">
      <c r="A800" s="54"/>
      <c r="C800" s="13"/>
      <c r="D800" s="13"/>
      <c r="F800" s="74"/>
      <c r="G800"/>
    </row>
    <row r="801" spans="1:7" x14ac:dyDescent="0.25">
      <c r="A801" s="54"/>
      <c r="C801" s="13"/>
      <c r="D801" s="13"/>
      <c r="F801" s="74"/>
      <c r="G801"/>
    </row>
    <row r="802" spans="1:7" x14ac:dyDescent="0.25">
      <c r="A802" s="54"/>
      <c r="C802" s="13"/>
      <c r="D802" s="13"/>
      <c r="F802" s="74"/>
      <c r="G802"/>
    </row>
    <row r="803" spans="1:7" x14ac:dyDescent="0.25">
      <c r="A803" s="54"/>
      <c r="C803" s="13"/>
      <c r="D803" s="13"/>
      <c r="F803" s="74"/>
      <c r="G803"/>
    </row>
    <row r="805" spans="1:7" x14ac:dyDescent="0.25">
      <c r="A805" s="50"/>
      <c r="C805" s="375"/>
      <c r="D805" s="375"/>
      <c r="E805" s="375"/>
      <c r="F805" s="80"/>
    </row>
    <row r="807" spans="1:7" x14ac:dyDescent="0.25">
      <c r="C807" s="21"/>
      <c r="D807" s="16"/>
    </row>
  </sheetData>
  <mergeCells count="425">
    <mergeCell ref="C158:E158"/>
    <mergeCell ref="C104:E104"/>
    <mergeCell ref="C212:E212"/>
    <mergeCell ref="C213:E213"/>
    <mergeCell ref="C575:E575"/>
    <mergeCell ref="C684:E684"/>
    <mergeCell ref="C685:E685"/>
    <mergeCell ref="C774:E774"/>
    <mergeCell ref="C766:E766"/>
    <mergeCell ref="C767:E767"/>
    <mergeCell ref="C770:E770"/>
    <mergeCell ref="C771:E771"/>
    <mergeCell ref="C488:E488"/>
    <mergeCell ref="C434:E434"/>
    <mergeCell ref="C493:E493"/>
    <mergeCell ref="C496:E496"/>
    <mergeCell ref="C556:E556"/>
    <mergeCell ref="C589:E589"/>
    <mergeCell ref="C559:E559"/>
    <mergeCell ref="C444:E444"/>
    <mergeCell ref="C629:D629"/>
    <mergeCell ref="C696:D696"/>
    <mergeCell ref="C512:E512"/>
    <mergeCell ref="C513:F513"/>
    <mergeCell ref="C20:E20"/>
    <mergeCell ref="C42:E42"/>
    <mergeCell ref="C43:D43"/>
    <mergeCell ref="C50:E50"/>
    <mergeCell ref="C51:D51"/>
    <mergeCell ref="C64:E64"/>
    <mergeCell ref="C65:E65"/>
    <mergeCell ref="C101:E101"/>
    <mergeCell ref="C28:E28"/>
    <mergeCell ref="C69:E69"/>
    <mergeCell ref="C60:E60"/>
    <mergeCell ref="C36:D36"/>
    <mergeCell ref="C68:E68"/>
    <mergeCell ref="C38:E38"/>
    <mergeCell ref="C39:D39"/>
    <mergeCell ref="C90:E90"/>
    <mergeCell ref="C46:E46"/>
    <mergeCell ref="C47:D47"/>
    <mergeCell ref="C54:E54"/>
    <mergeCell ref="C55:D55"/>
    <mergeCell ref="C85:E85"/>
    <mergeCell ref="C72:E72"/>
    <mergeCell ref="C98:E98"/>
    <mergeCell ref="C77:E77"/>
    <mergeCell ref="C805:E805"/>
    <mergeCell ref="C778:E778"/>
    <mergeCell ref="C790:D790"/>
    <mergeCell ref="C797:E797"/>
    <mergeCell ref="C755:D755"/>
    <mergeCell ref="C793:E793"/>
    <mergeCell ref="C579:D579"/>
    <mergeCell ref="C586:E586"/>
    <mergeCell ref="C605:E605"/>
    <mergeCell ref="C615:E615"/>
    <mergeCell ref="C612:E612"/>
    <mergeCell ref="C609:D609"/>
    <mergeCell ref="C597:E597"/>
    <mergeCell ref="C601:E601"/>
    <mergeCell ref="C593:E593"/>
    <mergeCell ref="C582:D582"/>
    <mergeCell ref="C739:E739"/>
    <mergeCell ref="C659:E659"/>
    <mergeCell ref="C704:E704"/>
    <mergeCell ref="C627:D627"/>
    <mergeCell ref="C680:E680"/>
    <mergeCell ref="C672:E672"/>
    <mergeCell ref="C689:E689"/>
    <mergeCell ref="C640:E640"/>
    <mergeCell ref="C700:E700"/>
    <mergeCell ref="AM790:AN790"/>
    <mergeCell ref="I755:J755"/>
    <mergeCell ref="C748:E748"/>
    <mergeCell ref="AS755:AT755"/>
    <mergeCell ref="C747:D747"/>
    <mergeCell ref="C736:D736"/>
    <mergeCell ref="C759:E759"/>
    <mergeCell ref="C663:E663"/>
    <mergeCell ref="C664:E664"/>
    <mergeCell ref="C668:E668"/>
    <mergeCell ref="C669:E669"/>
    <mergeCell ref="C712:E712"/>
    <mergeCell ref="C716:D716"/>
    <mergeCell ref="AG755:AH755"/>
    <mergeCell ref="AM755:AN755"/>
    <mergeCell ref="C744:E744"/>
    <mergeCell ref="C738:E738"/>
    <mergeCell ref="C742:E742"/>
    <mergeCell ref="C746:E746"/>
    <mergeCell ref="O736:P736"/>
    <mergeCell ref="AS736:AT736"/>
    <mergeCell ref="U736:V736"/>
    <mergeCell ref="AG736:AH736"/>
    <mergeCell ref="U755:V755"/>
    <mergeCell ref="IU736:IV736"/>
    <mergeCell ref="IO736:IP736"/>
    <mergeCell ref="GY736:GZ736"/>
    <mergeCell ref="HE736:HF736"/>
    <mergeCell ref="HK736:HL736"/>
    <mergeCell ref="HQ736:HR736"/>
    <mergeCell ref="GA736:GB736"/>
    <mergeCell ref="GG736:GH736"/>
    <mergeCell ref="II736:IJ736"/>
    <mergeCell ref="BK755:BL755"/>
    <mergeCell ref="EK755:EL755"/>
    <mergeCell ref="EW755:EX755"/>
    <mergeCell ref="CC736:CD736"/>
    <mergeCell ref="BK736:BL736"/>
    <mergeCell ref="EQ736:ER736"/>
    <mergeCell ref="AY755:AZ755"/>
    <mergeCell ref="AA755:AB755"/>
    <mergeCell ref="GS755:GT755"/>
    <mergeCell ref="CU736:CV736"/>
    <mergeCell ref="BQ736:BR736"/>
    <mergeCell ref="CO736:CP736"/>
    <mergeCell ref="DS736:DT736"/>
    <mergeCell ref="DA736:DB736"/>
    <mergeCell ref="C698:D698"/>
    <mergeCell ref="C718:D718"/>
    <mergeCell ref="C730:E730"/>
    <mergeCell ref="C726:E726"/>
    <mergeCell ref="C720:D720"/>
    <mergeCell ref="IC736:ID736"/>
    <mergeCell ref="GM736:GN736"/>
    <mergeCell ref="GS736:GT736"/>
    <mergeCell ref="AA736:AB736"/>
    <mergeCell ref="HW736:HX736"/>
    <mergeCell ref="C722:E722"/>
    <mergeCell ref="C708:E708"/>
    <mergeCell ref="C709:E709"/>
    <mergeCell ref="AM736:AN736"/>
    <mergeCell ref="I736:J736"/>
    <mergeCell ref="BE736:BF736"/>
    <mergeCell ref="AY736:AZ736"/>
    <mergeCell ref="BW736:BX736"/>
    <mergeCell ref="EK736:EL736"/>
    <mergeCell ref="CI736:CJ736"/>
    <mergeCell ref="EW736:EX736"/>
    <mergeCell ref="DG736:DH736"/>
    <mergeCell ref="DM736:DN736"/>
    <mergeCell ref="DY736:DZ736"/>
    <mergeCell ref="II755:IJ755"/>
    <mergeCell ref="HE755:HF755"/>
    <mergeCell ref="DG755:DH755"/>
    <mergeCell ref="EE755:EF755"/>
    <mergeCell ref="FI736:FJ736"/>
    <mergeCell ref="FO736:FP736"/>
    <mergeCell ref="FI755:FJ755"/>
    <mergeCell ref="FC755:FD755"/>
    <mergeCell ref="EQ755:ER755"/>
    <mergeCell ref="GY755:GZ755"/>
    <mergeCell ref="FO755:FP755"/>
    <mergeCell ref="DM755:DN755"/>
    <mergeCell ref="GG755:GH755"/>
    <mergeCell ref="GA755:GB755"/>
    <mergeCell ref="GM755:GN755"/>
    <mergeCell ref="EE736:EF736"/>
    <mergeCell ref="FU736:FV736"/>
    <mergeCell ref="FC736:FD736"/>
    <mergeCell ref="IU755:IV755"/>
    <mergeCell ref="I790:J790"/>
    <mergeCell ref="O790:P790"/>
    <mergeCell ref="U790:V790"/>
    <mergeCell ref="AA790:AB790"/>
    <mergeCell ref="AG790:AH790"/>
    <mergeCell ref="HW755:HX755"/>
    <mergeCell ref="HK755:HL755"/>
    <mergeCell ref="HQ755:HR755"/>
    <mergeCell ref="HK790:HL790"/>
    <mergeCell ref="IU790:IV790"/>
    <mergeCell ref="HQ790:HR790"/>
    <mergeCell ref="HW790:HX790"/>
    <mergeCell ref="IC790:ID790"/>
    <mergeCell ref="II790:IJ790"/>
    <mergeCell ref="IO790:IP790"/>
    <mergeCell ref="IO755:IP755"/>
    <mergeCell ref="GM790:GN790"/>
    <mergeCell ref="GS790:GT790"/>
    <mergeCell ref="DY790:DZ790"/>
    <mergeCell ref="IC755:ID755"/>
    <mergeCell ref="AS790:AT790"/>
    <mergeCell ref="O755:P755"/>
    <mergeCell ref="BE790:BF790"/>
    <mergeCell ref="GY790:GZ790"/>
    <mergeCell ref="HE790:HF790"/>
    <mergeCell ref="DM790:DN790"/>
    <mergeCell ref="DA790:DB790"/>
    <mergeCell ref="DG790:DH790"/>
    <mergeCell ref="EQ790:ER790"/>
    <mergeCell ref="BW790:BX790"/>
    <mergeCell ref="DS755:DT755"/>
    <mergeCell ref="DY755:DZ755"/>
    <mergeCell ref="DA755:DB755"/>
    <mergeCell ref="EW790:EX790"/>
    <mergeCell ref="CI790:CJ790"/>
    <mergeCell ref="FC790:FD790"/>
    <mergeCell ref="FI790:FJ790"/>
    <mergeCell ref="FO790:FP790"/>
    <mergeCell ref="GG790:GH790"/>
    <mergeCell ref="FU790:FV790"/>
    <mergeCell ref="GA790:GB790"/>
    <mergeCell ref="DS790:DT790"/>
    <mergeCell ref="FU755:FV755"/>
    <mergeCell ref="BE755:BF755"/>
    <mergeCell ref="CU790:CV790"/>
    <mergeCell ref="CO790:CP790"/>
    <mergeCell ref="CC790:CD790"/>
    <mergeCell ref="CU755:CV755"/>
    <mergeCell ref="BW755:BX755"/>
    <mergeCell ref="AY790:AZ790"/>
    <mergeCell ref="EE790:EF790"/>
    <mergeCell ref="EK790:EL790"/>
    <mergeCell ref="CO755:CP755"/>
    <mergeCell ref="CC755:CD755"/>
    <mergeCell ref="CI755:CJ755"/>
    <mergeCell ref="BQ790:BR790"/>
    <mergeCell ref="BK790:BL790"/>
    <mergeCell ref="BQ755:BR755"/>
    <mergeCell ref="A2:F2"/>
    <mergeCell ref="C297:D297"/>
    <mergeCell ref="C6:D6"/>
    <mergeCell ref="C238:E238"/>
    <mergeCell ref="C4:D4"/>
    <mergeCell ref="C8:E8"/>
    <mergeCell ref="C143:E143"/>
    <mergeCell ref="C61:E61"/>
    <mergeCell ref="C265:D265"/>
    <mergeCell ref="C201:E201"/>
    <mergeCell ref="C95:E95"/>
    <mergeCell ref="C257:E257"/>
    <mergeCell ref="C244:E244"/>
    <mergeCell ref="C295:D295"/>
    <mergeCell ref="C12:E12"/>
    <mergeCell ref="C24:E24"/>
    <mergeCell ref="C32:E32"/>
    <mergeCell ref="C58:D58"/>
    <mergeCell ref="C181:E182"/>
    <mergeCell ref="C16:E16"/>
    <mergeCell ref="C93:E93"/>
    <mergeCell ref="C74:E74"/>
    <mergeCell ref="C81:E81"/>
    <mergeCell ref="C105:E105"/>
    <mergeCell ref="C643:E643"/>
    <mergeCell ref="C422:E422"/>
    <mergeCell ref="C681:E681"/>
    <mergeCell ref="C636:E636"/>
    <mergeCell ref="C442:D442"/>
    <mergeCell ref="C472:E472"/>
    <mergeCell ref="C484:D484"/>
    <mergeCell ref="C648:E648"/>
    <mergeCell ref="C660:E660"/>
    <mergeCell ref="C611:E611"/>
    <mergeCell ref="C555:E555"/>
    <mergeCell ref="C655:E655"/>
    <mergeCell ref="C656:E656"/>
    <mergeCell ref="C652:E652"/>
    <mergeCell ref="C620:E620"/>
    <mergeCell ref="C619:E619"/>
    <mergeCell ref="C548:D548"/>
    <mergeCell ref="C635:E635"/>
    <mergeCell ref="C528:E528"/>
    <mergeCell ref="C537:E537"/>
    <mergeCell ref="C516:E516"/>
    <mergeCell ref="C520:E520"/>
    <mergeCell ref="C524:E524"/>
    <mergeCell ref="C426:E426"/>
    <mergeCell ref="C126:E126"/>
    <mergeCell ref="C127:E127"/>
    <mergeCell ref="C78:E78"/>
    <mergeCell ref="C89:E89"/>
    <mergeCell ref="C552:E552"/>
    <mergeCell ref="C551:E551"/>
    <mergeCell ref="C504:E504"/>
    <mergeCell ref="C688:E688"/>
    <mergeCell ref="C364:E364"/>
    <mergeCell ref="C402:E402"/>
    <mergeCell ref="C390:E390"/>
    <mergeCell ref="C398:E398"/>
    <mergeCell ref="C378:E378"/>
    <mergeCell ref="C368:D368"/>
    <mergeCell ref="C406:E406"/>
    <mergeCell ref="C536:E536"/>
    <mergeCell ref="C374:E374"/>
    <mergeCell ref="C456:E456"/>
    <mergeCell ref="C460:E460"/>
    <mergeCell ref="C532:E532"/>
    <mergeCell ref="C477:D477"/>
    <mergeCell ref="C438:E438"/>
    <mergeCell ref="C410:E410"/>
    <mergeCell ref="C108:E108"/>
    <mergeCell ref="C112:E112"/>
    <mergeCell ref="C177:E177"/>
    <mergeCell ref="C173:D173"/>
    <mergeCell ref="C175:D175"/>
    <mergeCell ref="C171:D171"/>
    <mergeCell ref="C162:E162"/>
    <mergeCell ref="C121:E121"/>
    <mergeCell ref="C283:E283"/>
    <mergeCell ref="C242:D242"/>
    <mergeCell ref="C190:E190"/>
    <mergeCell ref="C234:E234"/>
    <mergeCell ref="C229:E229"/>
    <mergeCell ref="C228:E228"/>
    <mergeCell ref="C232:D232"/>
    <mergeCell ref="C186:E186"/>
    <mergeCell ref="C194:E194"/>
    <mergeCell ref="C154:E154"/>
    <mergeCell ref="C195:D195"/>
    <mergeCell ref="C217:E217"/>
    <mergeCell ref="C130:E130"/>
    <mergeCell ref="C131:E131"/>
    <mergeCell ref="C147:E147"/>
    <mergeCell ref="C120:E120"/>
    <mergeCell ref="C220:E220"/>
    <mergeCell ref="C166:E166"/>
    <mergeCell ref="C289:E289"/>
    <mergeCell ref="C290:E290"/>
    <mergeCell ref="C138:E138"/>
    <mergeCell ref="C394:E394"/>
    <mergeCell ref="C430:E430"/>
    <mergeCell ref="C382:E382"/>
    <mergeCell ref="C418:E418"/>
    <mergeCell ref="C414:E414"/>
    <mergeCell ref="C327:E327"/>
    <mergeCell ref="C248:E248"/>
    <mergeCell ref="C249:F249"/>
    <mergeCell ref="C315:E315"/>
    <mergeCell ref="C253:E253"/>
    <mergeCell ref="C335:E335"/>
    <mergeCell ref="C275:E275"/>
    <mergeCell ref="C311:E311"/>
    <mergeCell ref="C325:D325"/>
    <mergeCell ref="C343:D343"/>
    <mergeCell ref="C332:D332"/>
    <mergeCell ref="C328:D328"/>
    <mergeCell ref="C305:E305"/>
    <mergeCell ref="C300:E300"/>
    <mergeCell ref="C306:E306"/>
    <mergeCell ref="C693:E693"/>
    <mergeCell ref="C571:E571"/>
    <mergeCell ref="C581:E581"/>
    <mergeCell ref="C623:E623"/>
    <mergeCell ref="C517:F517"/>
    <mergeCell ref="C540:E540"/>
    <mergeCell ref="C541:E541"/>
    <mergeCell ref="C590:F590"/>
    <mergeCell ref="C500:E500"/>
    <mergeCell ref="C501:E501"/>
    <mergeCell ref="C544:E544"/>
    <mergeCell ref="C545:E545"/>
    <mergeCell ref="C616:F616"/>
    <mergeCell ref="C639:E639"/>
    <mergeCell ref="C567:E567"/>
    <mergeCell ref="C549:F549"/>
    <mergeCell ref="C692:E692"/>
    <mergeCell ref="C644:E644"/>
    <mergeCell ref="C647:E647"/>
    <mergeCell ref="C563:E563"/>
    <mergeCell ref="C624:E624"/>
    <mergeCell ref="C509:F509"/>
    <mergeCell ref="C673:E673"/>
    <mergeCell ref="C651:E651"/>
    <mergeCell ref="C267:E267"/>
    <mergeCell ref="C268:E268"/>
    <mergeCell ref="C279:E279"/>
    <mergeCell ref="C224:E224"/>
    <mergeCell ref="C225:E225"/>
    <mergeCell ref="C331:E331"/>
    <mergeCell ref="C235:E235"/>
    <mergeCell ref="C271:E271"/>
    <mergeCell ref="C319:E319"/>
    <mergeCell ref="C261:E261"/>
    <mergeCell ref="C299:E299"/>
    <mergeCell ref="C309:D309"/>
    <mergeCell ref="C303:D303"/>
    <mergeCell ref="C323:D323"/>
    <mergeCell ref="C285:E285"/>
    <mergeCell ref="C254:F254"/>
    <mergeCell ref="C221:E221"/>
    <mergeCell ref="C187:E187"/>
    <mergeCell ref="C200:E200"/>
    <mergeCell ref="C208:E208"/>
    <mergeCell ref="C216:E216"/>
    <mergeCell ref="C209:E209"/>
    <mergeCell ref="C191:E191"/>
    <mergeCell ref="C204:D204"/>
    <mergeCell ref="C206:D206"/>
    <mergeCell ref="C198:D198"/>
    <mergeCell ref="C370:E370"/>
    <mergeCell ref="C339:E339"/>
    <mergeCell ref="C340:D340"/>
    <mergeCell ref="C354:E354"/>
    <mergeCell ref="C352:D352"/>
    <mergeCell ref="C358:D358"/>
    <mergeCell ref="C360:E360"/>
    <mergeCell ref="C345:E345"/>
    <mergeCell ref="C346:E346"/>
    <mergeCell ref="C344:D344"/>
    <mergeCell ref="C784:E784"/>
    <mergeCell ref="C762:E762"/>
    <mergeCell ref="C134:E134"/>
    <mergeCell ref="C448:E448"/>
    <mergeCell ref="C508:E508"/>
    <mergeCell ref="C361:E361"/>
    <mergeCell ref="C386:E386"/>
    <mergeCell ref="C479:E479"/>
    <mergeCell ref="C464:E464"/>
    <mergeCell ref="C468:E468"/>
    <mergeCell ref="C486:D486"/>
    <mergeCell ref="C492:E492"/>
    <mergeCell ref="C585:E585"/>
    <mergeCell ref="C631:E631"/>
    <mergeCell ref="C632:E632"/>
    <mergeCell ref="C676:E676"/>
    <mergeCell ref="C677:E677"/>
    <mergeCell ref="C452:E452"/>
    <mergeCell ref="C505:E505"/>
    <mergeCell ref="C497:E497"/>
    <mergeCell ref="C286:E286"/>
    <mergeCell ref="C320:E320"/>
    <mergeCell ref="C350:D350"/>
    <mergeCell ref="C280:E280"/>
  </mergeCells>
  <phoneticPr fontId="0" type="noConversion"/>
  <pageMargins left="0.7" right="0.7" top="0.75" bottom="0.75" header="0.3" footer="0.3"/>
  <pageSetup paperSize="9" orientation="portrait" r:id="rId1"/>
  <headerFooter alignWithMargins="0">
    <oddFooter>&amp;CPlaz Grahovo II faza  od km 4.028,60 do km 4.205                                                          Stran &amp;P od &amp;N</oddFooter>
  </headerFooter>
  <rowBreaks count="7" manualBreakCount="7">
    <brk id="172" max="16383" man="1"/>
    <brk id="294" max="16383" man="1"/>
    <brk id="349" max="16383" man="1"/>
    <brk id="483" max="16383" man="1"/>
    <brk id="735" max="16383" man="1"/>
    <brk id="754" max="16383" man="1"/>
    <brk id="78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161"/>
  <sheetViews>
    <sheetView view="pageBreakPreview" topLeftCell="A4" zoomScale="115" zoomScaleNormal="100" zoomScaleSheetLayoutView="115" workbookViewId="0">
      <selection activeCell="C13" sqref="C13"/>
    </sheetView>
  </sheetViews>
  <sheetFormatPr defaultRowHeight="13.2" x14ac:dyDescent="0.25"/>
  <cols>
    <col min="1" max="1" width="40.109375" customWidth="1"/>
    <col min="2" max="2" width="13.44140625" customWidth="1"/>
    <col min="3" max="3" width="22.6640625" style="91" customWidth="1"/>
  </cols>
  <sheetData>
    <row r="2" spans="1:8" s="66" customFormat="1" ht="15.6" x14ac:dyDescent="0.3">
      <c r="A2" s="407" t="s">
        <v>42</v>
      </c>
      <c r="B2" s="407"/>
      <c r="C2" s="407"/>
      <c r="D2" s="59"/>
      <c r="E2" s="59"/>
      <c r="F2" s="59"/>
      <c r="G2" s="59"/>
      <c r="H2" s="59"/>
    </row>
    <row r="3" spans="1:8" ht="15.6" x14ac:dyDescent="0.3">
      <c r="A3" s="22"/>
      <c r="B3" s="22"/>
      <c r="C3" s="94"/>
      <c r="D3" s="22"/>
      <c r="E3" s="22"/>
      <c r="F3" s="22"/>
      <c r="G3" s="22"/>
      <c r="H3" s="22"/>
    </row>
    <row r="4" spans="1:8" ht="20.100000000000001" customHeight="1" x14ac:dyDescent="0.25"/>
    <row r="5" spans="1:8" ht="20.100000000000001" customHeight="1" x14ac:dyDescent="0.25"/>
    <row r="6" spans="1:8" s="9" customFormat="1" ht="20.100000000000001" customHeight="1" x14ac:dyDescent="0.3">
      <c r="A6" s="25" t="s">
        <v>11</v>
      </c>
      <c r="B6" s="23"/>
      <c r="C6" s="92">
        <f>SK_PRIPRAVA</f>
        <v>0</v>
      </c>
    </row>
    <row r="7" spans="1:8" s="9" customFormat="1" ht="20.100000000000001" customHeight="1" x14ac:dyDescent="0.25">
      <c r="A7" s="25" t="s">
        <v>12</v>
      </c>
      <c r="C7" s="92">
        <f>SK_ZEMELJSKA</f>
        <v>0</v>
      </c>
    </row>
    <row r="8" spans="1:8" s="9" customFormat="1" ht="20.100000000000001" customHeight="1" x14ac:dyDescent="0.25">
      <c r="A8" s="25" t="s">
        <v>21</v>
      </c>
      <c r="C8" s="92">
        <f>SK_VOZIŠČNE</f>
        <v>0</v>
      </c>
    </row>
    <row r="9" spans="1:8" s="9" customFormat="1" ht="20.100000000000001" customHeight="1" x14ac:dyDescent="0.25">
      <c r="A9" s="25" t="s">
        <v>24</v>
      </c>
      <c r="C9" s="92">
        <f>SK_ODVODNJAVANJE</f>
        <v>0</v>
      </c>
    </row>
    <row r="10" spans="1:8" s="9" customFormat="1" ht="20.100000000000001" customHeight="1" x14ac:dyDescent="0.25">
      <c r="A10" s="25" t="s">
        <v>27</v>
      </c>
      <c r="C10" s="92">
        <f>SK_GRADBENA</f>
        <v>0</v>
      </c>
    </row>
    <row r="11" spans="1:8" s="9" customFormat="1" ht="20.100000000000001" customHeight="1" x14ac:dyDescent="0.25">
      <c r="A11" s="25" t="s">
        <v>89</v>
      </c>
      <c r="C11" s="92">
        <f>SK_OPREMA</f>
        <v>0</v>
      </c>
    </row>
    <row r="12" spans="1:8" s="9" customFormat="1" ht="20.100000000000001" customHeight="1" x14ac:dyDescent="0.25">
      <c r="A12" s="25" t="s">
        <v>33</v>
      </c>
      <c r="C12" s="92">
        <f>SK_TUJE</f>
        <v>0</v>
      </c>
    </row>
    <row r="13" spans="1:8" s="68" customFormat="1" ht="20.100000000000001" customHeight="1" thickBot="1" x14ac:dyDescent="0.3">
      <c r="A13" s="69" t="s">
        <v>36</v>
      </c>
      <c r="B13" s="70"/>
      <c r="C13" s="93">
        <f>SK_RAZNO</f>
        <v>0</v>
      </c>
    </row>
    <row r="14" spans="1:8" ht="20.100000000000001" customHeight="1" thickTop="1" x14ac:dyDescent="0.25">
      <c r="A14" s="26"/>
      <c r="B14" s="27"/>
      <c r="C14" s="95"/>
      <c r="D14" s="27"/>
    </row>
    <row r="15" spans="1:8" ht="20.100000000000001" customHeight="1" x14ac:dyDescent="0.25">
      <c r="A15" s="28" t="s">
        <v>13</v>
      </c>
      <c r="C15" s="96">
        <f>SUM(C6:C14)</f>
        <v>0</v>
      </c>
    </row>
    <row r="16" spans="1:8" ht="20.100000000000001" customHeight="1" x14ac:dyDescent="0.25">
      <c r="A16" s="31" t="s">
        <v>14</v>
      </c>
      <c r="B16" s="32"/>
      <c r="C16" s="97">
        <v>0</v>
      </c>
      <c r="D16" s="27"/>
    </row>
    <row r="17" spans="1:4" ht="20.100000000000001" customHeight="1" x14ac:dyDescent="0.25">
      <c r="A17" s="29" t="s">
        <v>15</v>
      </c>
      <c r="C17" s="96">
        <f>C15-C16</f>
        <v>0</v>
      </c>
    </row>
    <row r="18" spans="1:4" ht="20.100000000000001" customHeight="1" thickBot="1" x14ac:dyDescent="0.3">
      <c r="A18" s="33" t="s">
        <v>117</v>
      </c>
      <c r="B18" s="6"/>
      <c r="C18" s="98">
        <f>0.22*C17</f>
        <v>0</v>
      </c>
      <c r="D18" s="27"/>
    </row>
    <row r="19" spans="1:4" ht="20.100000000000001" customHeight="1" thickTop="1" x14ac:dyDescent="0.25">
      <c r="A19" s="34" t="s">
        <v>15</v>
      </c>
      <c r="B19" s="9"/>
      <c r="C19" s="99">
        <f>C17+C18</f>
        <v>0</v>
      </c>
    </row>
    <row r="20" spans="1:4" ht="20.100000000000001" customHeight="1" x14ac:dyDescent="0.25">
      <c r="A20" s="34"/>
      <c r="B20" s="9"/>
      <c r="C20" s="99"/>
    </row>
    <row r="21" spans="1:4" ht="20.100000000000001" customHeight="1" x14ac:dyDescent="0.25">
      <c r="A21" s="34"/>
      <c r="B21" s="9"/>
      <c r="C21" s="99"/>
    </row>
    <row r="22" spans="1:4" ht="20.100000000000001" customHeight="1" x14ac:dyDescent="0.25">
      <c r="A22" s="29"/>
      <c r="C22" s="92"/>
    </row>
    <row r="23" spans="1:4" ht="20.100000000000001" customHeight="1" x14ac:dyDescent="0.25">
      <c r="A23" s="13"/>
      <c r="B23" s="9"/>
      <c r="C23" s="100" t="s">
        <v>16</v>
      </c>
    </row>
    <row r="24" spans="1:4" ht="20.100000000000001" customHeight="1" x14ac:dyDescent="0.25">
      <c r="A24" s="35" t="s">
        <v>506</v>
      </c>
      <c r="B24" s="408" t="s">
        <v>116</v>
      </c>
      <c r="C24" s="408"/>
    </row>
    <row r="25" spans="1:4" ht="20.100000000000001" customHeight="1" x14ac:dyDescent="0.25">
      <c r="A25" s="28"/>
      <c r="C25" s="92"/>
    </row>
    <row r="26" spans="1:4" ht="20.100000000000001" customHeight="1" x14ac:dyDescent="0.25">
      <c r="A26" s="28"/>
      <c r="C26" s="92"/>
    </row>
    <row r="27" spans="1:4" ht="20.100000000000001" customHeight="1" x14ac:dyDescent="0.25">
      <c r="A27" s="28"/>
      <c r="C27" s="92"/>
    </row>
    <row r="28" spans="1:4" ht="20.100000000000001" customHeight="1" x14ac:dyDescent="0.25">
      <c r="A28" s="28"/>
      <c r="C28" s="92"/>
    </row>
    <row r="29" spans="1:4" ht="20.100000000000001" customHeight="1" x14ac:dyDescent="0.25">
      <c r="A29" s="28"/>
    </row>
    <row r="30" spans="1:4" ht="20.100000000000001" customHeight="1" x14ac:dyDescent="0.25">
      <c r="A30" s="28"/>
    </row>
    <row r="31" spans="1:4" ht="20.100000000000001" customHeight="1" x14ac:dyDescent="0.25">
      <c r="A31" s="30"/>
    </row>
    <row r="32" spans="1:4" ht="20.100000000000001" customHeight="1" x14ac:dyDescent="0.25">
      <c r="A32" s="30"/>
    </row>
    <row r="33" spans="1:1" ht="20.100000000000001" customHeight="1" x14ac:dyDescent="0.25">
      <c r="A33" s="30"/>
    </row>
    <row r="34" spans="1:1" ht="20.100000000000001" customHeight="1" x14ac:dyDescent="0.25">
      <c r="A34" s="30"/>
    </row>
    <row r="35" spans="1:1" ht="20.100000000000001" customHeight="1" x14ac:dyDescent="0.25">
      <c r="A35" s="30"/>
    </row>
    <row r="36" spans="1:1" ht="20.100000000000001" customHeight="1" x14ac:dyDescent="0.25">
      <c r="A36" s="30"/>
    </row>
    <row r="37" spans="1:1" ht="20.100000000000001" customHeight="1" x14ac:dyDescent="0.25">
      <c r="A37" s="30"/>
    </row>
    <row r="38" spans="1:1" ht="20.100000000000001" customHeight="1" x14ac:dyDescent="0.25">
      <c r="A38" s="30"/>
    </row>
    <row r="39" spans="1:1" ht="20.100000000000001" customHeight="1" x14ac:dyDescent="0.25">
      <c r="A39" s="30"/>
    </row>
    <row r="40" spans="1:1" ht="20.100000000000001" customHeight="1" x14ac:dyDescent="0.25">
      <c r="A40" s="30"/>
    </row>
    <row r="41" spans="1:1" ht="20.100000000000001" customHeight="1" x14ac:dyDescent="0.25">
      <c r="A41" s="30"/>
    </row>
    <row r="42" spans="1:1" ht="20.100000000000001" customHeight="1" x14ac:dyDescent="0.25">
      <c r="A42" s="30"/>
    </row>
    <row r="43" spans="1:1" ht="20.100000000000001" customHeight="1" x14ac:dyDescent="0.25">
      <c r="A43" s="30"/>
    </row>
    <row r="44" spans="1:1" ht="20.100000000000001" customHeight="1" x14ac:dyDescent="0.25">
      <c r="A44" s="30"/>
    </row>
    <row r="45" spans="1:1" ht="20.100000000000001" customHeight="1" x14ac:dyDescent="0.25">
      <c r="A45" s="30"/>
    </row>
    <row r="46" spans="1:1" ht="20.100000000000001" customHeight="1" x14ac:dyDescent="0.25">
      <c r="A46" s="30"/>
    </row>
    <row r="47" spans="1:1" ht="20.100000000000001" customHeight="1" x14ac:dyDescent="0.25">
      <c r="A47" s="30"/>
    </row>
    <row r="48" spans="1:1" ht="20.100000000000001" customHeight="1" x14ac:dyDescent="0.25">
      <c r="A48" s="30"/>
    </row>
    <row r="49" spans="1:1" ht="20.100000000000001" customHeight="1" x14ac:dyDescent="0.25">
      <c r="A49" s="30"/>
    </row>
    <row r="50" spans="1:1" ht="20.100000000000001" customHeight="1" x14ac:dyDescent="0.25">
      <c r="A50" s="30"/>
    </row>
    <row r="51" spans="1:1" ht="20.100000000000001" customHeight="1" x14ac:dyDescent="0.25">
      <c r="A51" s="30"/>
    </row>
    <row r="52" spans="1:1" ht="20.100000000000001" customHeight="1" x14ac:dyDescent="0.25">
      <c r="A52" s="30"/>
    </row>
    <row r="53" spans="1:1" ht="20.100000000000001" customHeight="1" x14ac:dyDescent="0.25">
      <c r="A53" s="30"/>
    </row>
    <row r="54" spans="1:1" ht="20.100000000000001" customHeight="1" x14ac:dyDescent="0.25">
      <c r="A54" s="30"/>
    </row>
    <row r="55" spans="1:1" ht="20.100000000000001" customHeight="1" x14ac:dyDescent="0.25">
      <c r="A55" s="30"/>
    </row>
    <row r="56" spans="1:1" ht="20.100000000000001" customHeight="1" x14ac:dyDescent="0.25">
      <c r="A56" s="30"/>
    </row>
    <row r="57" spans="1:1" ht="20.100000000000001" customHeight="1" x14ac:dyDescent="0.25">
      <c r="A57" s="30"/>
    </row>
    <row r="58" spans="1:1" ht="20.100000000000001" customHeight="1" x14ac:dyDescent="0.25">
      <c r="A58" s="30"/>
    </row>
    <row r="59" spans="1:1" ht="20.100000000000001" customHeight="1" x14ac:dyDescent="0.25">
      <c r="A59" s="30"/>
    </row>
    <row r="60" spans="1:1" ht="20.100000000000001" customHeight="1" x14ac:dyDescent="0.25">
      <c r="A60" s="30"/>
    </row>
    <row r="61" spans="1:1" ht="20.100000000000001" customHeight="1" x14ac:dyDescent="0.25">
      <c r="A61" s="30"/>
    </row>
    <row r="62" spans="1:1" ht="20.100000000000001" customHeight="1" x14ac:dyDescent="0.25">
      <c r="A62" s="30"/>
    </row>
    <row r="63" spans="1:1" ht="20.100000000000001" customHeight="1" x14ac:dyDescent="0.25">
      <c r="A63" s="30"/>
    </row>
    <row r="64" spans="1:1" ht="20.100000000000001" customHeight="1" x14ac:dyDescent="0.25">
      <c r="A64" s="30"/>
    </row>
    <row r="65" spans="1:1" ht="20.100000000000001" customHeight="1" x14ac:dyDescent="0.25">
      <c r="A65" s="30"/>
    </row>
    <row r="66" spans="1:1" ht="20.100000000000001" customHeight="1" x14ac:dyDescent="0.25">
      <c r="A66" s="30"/>
    </row>
    <row r="67" spans="1:1" ht="20.100000000000001" customHeight="1" x14ac:dyDescent="0.25">
      <c r="A67" s="30"/>
    </row>
    <row r="68" spans="1:1" ht="20.100000000000001" customHeight="1" x14ac:dyDescent="0.25">
      <c r="A68" s="30"/>
    </row>
    <row r="69" spans="1:1" ht="20.100000000000001" customHeight="1" x14ac:dyDescent="0.25">
      <c r="A69" s="30"/>
    </row>
    <row r="70" spans="1:1" ht="20.100000000000001" customHeight="1" x14ac:dyDescent="0.25">
      <c r="A70" s="30"/>
    </row>
    <row r="71" spans="1:1" ht="20.100000000000001" customHeight="1" x14ac:dyDescent="0.25">
      <c r="A71" s="30"/>
    </row>
    <row r="72" spans="1:1" ht="20.100000000000001" customHeight="1" x14ac:dyDescent="0.25">
      <c r="A72" s="30"/>
    </row>
    <row r="73" spans="1:1" ht="20.100000000000001" customHeight="1" x14ac:dyDescent="0.25">
      <c r="A73" s="30"/>
    </row>
    <row r="74" spans="1:1" ht="20.100000000000001" customHeight="1" x14ac:dyDescent="0.25">
      <c r="A74" s="30"/>
    </row>
    <row r="75" spans="1:1" ht="20.100000000000001" customHeight="1" x14ac:dyDescent="0.25">
      <c r="A75" s="30"/>
    </row>
    <row r="76" spans="1:1" ht="20.100000000000001" customHeight="1" x14ac:dyDescent="0.25">
      <c r="A76" s="30"/>
    </row>
    <row r="77" spans="1:1" ht="20.100000000000001" customHeight="1" x14ac:dyDescent="0.25">
      <c r="A77" s="30"/>
    </row>
    <row r="78" spans="1:1" ht="20.100000000000001" customHeight="1" x14ac:dyDescent="0.25">
      <c r="A78" s="30"/>
    </row>
    <row r="79" spans="1:1" ht="20.100000000000001" customHeight="1" x14ac:dyDescent="0.25">
      <c r="A79" s="30"/>
    </row>
    <row r="80" spans="1:1" ht="20.100000000000001" customHeight="1" x14ac:dyDescent="0.25">
      <c r="A80" s="30"/>
    </row>
    <row r="81" spans="1:1" ht="20.100000000000001" customHeight="1" x14ac:dyDescent="0.25">
      <c r="A81" s="30"/>
    </row>
    <row r="82" spans="1:1" ht="20.100000000000001" customHeight="1" x14ac:dyDescent="0.25">
      <c r="A82" s="30"/>
    </row>
    <row r="83" spans="1:1" ht="20.100000000000001" customHeight="1" x14ac:dyDescent="0.25">
      <c r="A83" s="30"/>
    </row>
    <row r="84" spans="1:1" ht="20.100000000000001" customHeight="1" x14ac:dyDescent="0.25">
      <c r="A84" s="30"/>
    </row>
    <row r="85" spans="1:1" ht="20.100000000000001" customHeight="1" x14ac:dyDescent="0.25"/>
    <row r="86" spans="1:1" ht="20.100000000000001" customHeight="1" x14ac:dyDescent="0.25"/>
    <row r="87" spans="1:1" ht="20.100000000000001" customHeight="1" x14ac:dyDescent="0.25"/>
    <row r="88" spans="1:1" ht="20.100000000000001" customHeight="1" x14ac:dyDescent="0.25"/>
    <row r="89" spans="1:1" ht="20.100000000000001" customHeight="1" x14ac:dyDescent="0.25"/>
    <row r="90" spans="1:1" ht="20.100000000000001" customHeight="1" x14ac:dyDescent="0.25"/>
    <row r="91" spans="1:1" ht="20.100000000000001" customHeight="1" x14ac:dyDescent="0.25"/>
    <row r="92" spans="1:1" ht="20.100000000000001" customHeight="1" x14ac:dyDescent="0.25"/>
    <row r="93" spans="1:1" ht="20.100000000000001" customHeight="1" x14ac:dyDescent="0.25"/>
    <row r="94" spans="1:1" ht="20.100000000000001" customHeight="1" x14ac:dyDescent="0.25"/>
    <row r="95" spans="1:1" ht="20.100000000000001" customHeight="1" x14ac:dyDescent="0.25"/>
    <row r="96" spans="1:1"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0" ht="20.100000000000001" customHeight="1" x14ac:dyDescent="0.25"/>
    <row r="161" ht="20.100000000000001" customHeight="1" x14ac:dyDescent="0.25"/>
  </sheetData>
  <mergeCells count="2">
    <mergeCell ref="A2:C2"/>
    <mergeCell ref="B24:C24"/>
  </mergeCells>
  <phoneticPr fontId="0" type="noConversion"/>
  <pageMargins left="0.98425196850393704" right="0.78740157480314965" top="1.3779527559055118" bottom="0.98425196850393704" header="0" footer="0"/>
  <pageSetup paperSize="9" firstPageNumber="0" orientation="portrait" horizontalDpi="4294967293" verticalDpi="300" r:id="rId1"/>
  <headerFooter alignWithMargins="0">
    <oddHeader xml:space="preserve">&amp;R
</oddHeader>
    <oddFooter>&amp;LPlaz Graovo odsek C&amp;CPlaz Grahovo II faza                                                           Stran &amp;P od &amp;N&amp;R&amp;P/&amp;N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587"/>
  <sheetViews>
    <sheetView view="pageBreakPreview" topLeftCell="A562" zoomScale="115" zoomScaleNormal="100" zoomScaleSheetLayoutView="115" zoomScalePageLayoutView="110" workbookViewId="0">
      <selection activeCell="E561" sqref="E561"/>
    </sheetView>
  </sheetViews>
  <sheetFormatPr defaultRowHeight="13.2" x14ac:dyDescent="0.25"/>
  <cols>
    <col min="1" max="1" width="5.109375" style="51" customWidth="1"/>
    <col min="2" max="2" width="1.44140625" style="13" customWidth="1"/>
    <col min="3" max="3" width="23.6640625" style="12" customWidth="1"/>
    <col min="4" max="4" width="13.6640625" style="18" customWidth="1"/>
    <col min="5" max="5" width="20.6640625" style="84" customWidth="1"/>
    <col min="6" max="6" width="18.33203125" style="77" customWidth="1"/>
    <col min="7" max="7" width="13.44140625" style="1" bestFit="1" customWidth="1"/>
    <col min="8" max="8" width="9" customWidth="1"/>
  </cols>
  <sheetData>
    <row r="1" spans="1:8" x14ac:dyDescent="0.25">
      <c r="A1"/>
      <c r="B1"/>
      <c r="C1" s="24"/>
      <c r="D1"/>
      <c r="E1" s="74"/>
      <c r="F1" s="74"/>
      <c r="G1"/>
    </row>
    <row r="2" spans="1:8" ht="92.25" customHeight="1" x14ac:dyDescent="0.3">
      <c r="A2" s="399" t="s">
        <v>872</v>
      </c>
      <c r="B2" s="400"/>
      <c r="C2" s="400"/>
      <c r="D2" s="400"/>
      <c r="E2" s="400"/>
      <c r="F2" s="400"/>
      <c r="G2" s="22"/>
      <c r="H2" s="22"/>
    </row>
    <row r="3" spans="1:8" ht="15.6" x14ac:dyDescent="0.3">
      <c r="A3" s="22"/>
      <c r="B3" s="22"/>
      <c r="C3" s="22"/>
      <c r="D3" s="22"/>
      <c r="E3" s="75"/>
      <c r="F3" s="75"/>
      <c r="G3" s="22"/>
      <c r="H3" s="22"/>
    </row>
    <row r="4" spans="1:8" x14ac:dyDescent="0.25">
      <c r="A4" s="60" t="s">
        <v>17</v>
      </c>
      <c r="B4" s="61"/>
      <c r="C4" s="380" t="s">
        <v>0</v>
      </c>
      <c r="D4" s="381"/>
      <c r="E4" s="83"/>
      <c r="F4" s="76"/>
    </row>
    <row r="5" spans="1:8" x14ac:dyDescent="0.25">
      <c r="A5" s="49"/>
      <c r="B5" s="10"/>
      <c r="C5" s="330"/>
      <c r="D5" s="329"/>
    </row>
    <row r="6" spans="1:8" s="2" customFormat="1" x14ac:dyDescent="0.25">
      <c r="A6" s="43" t="s">
        <v>48</v>
      </c>
      <c r="B6" s="44"/>
      <c r="C6" s="378" t="s">
        <v>49</v>
      </c>
      <c r="D6" s="379"/>
      <c r="E6" s="85"/>
      <c r="F6" s="78"/>
      <c r="G6" s="5"/>
    </row>
    <row r="7" spans="1:8" x14ac:dyDescent="0.25">
      <c r="C7" s="329"/>
    </row>
    <row r="8" spans="1:8" s="66" customFormat="1" ht="25.5" customHeight="1" x14ac:dyDescent="0.25">
      <c r="A8" s="188" t="s">
        <v>163</v>
      </c>
      <c r="B8" s="111"/>
      <c r="C8" s="388" t="s">
        <v>164</v>
      </c>
      <c r="D8" s="388"/>
      <c r="E8" s="388"/>
      <c r="F8" s="192"/>
      <c r="G8" s="65"/>
    </row>
    <row r="9" spans="1:8" x14ac:dyDescent="0.25">
      <c r="B9" s="108"/>
      <c r="C9" s="329"/>
      <c r="E9" s="102"/>
      <c r="F9" s="71"/>
      <c r="G9" s="109"/>
    </row>
    <row r="10" spans="1:8" x14ac:dyDescent="0.25">
      <c r="B10" s="108"/>
      <c r="C10" s="326" t="s">
        <v>119</v>
      </c>
      <c r="D10" s="18">
        <v>0.1</v>
      </c>
      <c r="E10" s="102">
        <v>0</v>
      </c>
      <c r="F10" s="71">
        <f>D10*E10</f>
        <v>0</v>
      </c>
      <c r="G10" s="109"/>
    </row>
    <row r="11" spans="1:8" x14ac:dyDescent="0.25">
      <c r="C11" s="329"/>
      <c r="F11" s="71"/>
    </row>
    <row r="12" spans="1:8" s="66" customFormat="1" ht="39.75" customHeight="1" x14ac:dyDescent="0.25">
      <c r="A12" s="188" t="s">
        <v>165</v>
      </c>
      <c r="B12" s="111"/>
      <c r="C12" s="388" t="s">
        <v>818</v>
      </c>
      <c r="D12" s="388"/>
      <c r="E12" s="388"/>
      <c r="F12" s="71"/>
      <c r="G12" s="65"/>
    </row>
    <row r="13" spans="1:8" x14ac:dyDescent="0.25">
      <c r="B13" s="108"/>
      <c r="C13" s="329"/>
      <c r="E13" s="102"/>
      <c r="F13" s="71"/>
      <c r="G13" s="109"/>
    </row>
    <row r="14" spans="1:8" x14ac:dyDescent="0.25">
      <c r="B14" s="108"/>
      <c r="C14" s="326" t="s">
        <v>119</v>
      </c>
      <c r="D14" s="18">
        <v>0.15</v>
      </c>
      <c r="E14" s="102">
        <v>0</v>
      </c>
      <c r="F14" s="71">
        <f>D14*E14</f>
        <v>0</v>
      </c>
      <c r="G14" s="109"/>
    </row>
    <row r="15" spans="1:8" ht="14.25" customHeight="1" x14ac:dyDescent="0.25">
      <c r="C15" s="329"/>
      <c r="F15" s="71"/>
    </row>
    <row r="16" spans="1:8" ht="27" customHeight="1" x14ac:dyDescent="0.25">
      <c r="A16" s="279" t="s">
        <v>703</v>
      </c>
      <c r="C16" s="375" t="s">
        <v>508</v>
      </c>
      <c r="D16" s="375"/>
      <c r="E16" s="375"/>
      <c r="F16" s="71"/>
    </row>
    <row r="17" spans="1:7" x14ac:dyDescent="0.25">
      <c r="B17" s="108"/>
      <c r="C17" s="329"/>
      <c r="E17" s="102"/>
      <c r="F17" s="71"/>
      <c r="G17" s="109"/>
    </row>
    <row r="18" spans="1:7" x14ac:dyDescent="0.25">
      <c r="B18" s="108"/>
      <c r="C18" s="326" t="s">
        <v>120</v>
      </c>
      <c r="D18" s="18">
        <v>8</v>
      </c>
      <c r="E18" s="102">
        <v>0</v>
      </c>
      <c r="F18" s="71">
        <f>D18*E18</f>
        <v>0</v>
      </c>
      <c r="G18" s="109"/>
    </row>
    <row r="19" spans="1:7" ht="14.25" customHeight="1" x14ac:dyDescent="0.25">
      <c r="C19" s="329"/>
      <c r="F19" s="71"/>
    </row>
    <row r="20" spans="1:7" ht="33" customHeight="1" x14ac:dyDescent="0.25">
      <c r="A20" s="279" t="s">
        <v>704</v>
      </c>
      <c r="C20" s="375" t="s">
        <v>589</v>
      </c>
      <c r="D20" s="375"/>
      <c r="E20" s="375"/>
      <c r="F20" s="71"/>
    </row>
    <row r="21" spans="1:7" x14ac:dyDescent="0.25">
      <c r="B21" s="108"/>
      <c r="C21" s="329"/>
      <c r="E21" s="102"/>
      <c r="F21" s="71"/>
      <c r="G21" s="109"/>
    </row>
    <row r="22" spans="1:7" x14ac:dyDescent="0.25">
      <c r="B22" s="108"/>
      <c r="C22" s="326" t="s">
        <v>120</v>
      </c>
      <c r="D22" s="18">
        <v>8</v>
      </c>
      <c r="E22" s="102">
        <v>0</v>
      </c>
      <c r="F22" s="71">
        <f>D22*E22</f>
        <v>0</v>
      </c>
      <c r="G22" s="109"/>
    </row>
    <row r="23" spans="1:7" ht="14.25" customHeight="1" x14ac:dyDescent="0.25">
      <c r="C23" s="329"/>
      <c r="F23" s="71"/>
    </row>
    <row r="24" spans="1:7" s="66" customFormat="1" ht="54.75" customHeight="1" x14ac:dyDescent="0.25">
      <c r="A24" s="188" t="s">
        <v>706</v>
      </c>
      <c r="B24" s="111"/>
      <c r="C24" s="388" t="s">
        <v>707</v>
      </c>
      <c r="D24" s="388"/>
      <c r="E24" s="388"/>
      <c r="F24" s="71"/>
      <c r="G24" s="65"/>
    </row>
    <row r="25" spans="1:7" x14ac:dyDescent="0.25">
      <c r="B25" s="108"/>
      <c r="C25" s="329"/>
      <c r="E25" s="102"/>
      <c r="F25" s="71"/>
      <c r="G25" s="109"/>
    </row>
    <row r="26" spans="1:7" x14ac:dyDescent="0.25">
      <c r="B26" s="108"/>
      <c r="C26" s="326" t="s">
        <v>120</v>
      </c>
      <c r="D26" s="18">
        <v>177</v>
      </c>
      <c r="E26" s="102">
        <v>0</v>
      </c>
      <c r="F26" s="71">
        <f>D26*E26</f>
        <v>0</v>
      </c>
      <c r="G26" s="109"/>
    </row>
    <row r="27" spans="1:7" ht="14.25" customHeight="1" x14ac:dyDescent="0.25">
      <c r="C27" s="329"/>
      <c r="F27" s="71"/>
    </row>
    <row r="28" spans="1:7" s="66" customFormat="1" ht="34.5" customHeight="1" x14ac:dyDescent="0.25">
      <c r="A28" s="318" t="s">
        <v>705</v>
      </c>
      <c r="B28" s="111"/>
      <c r="C28" s="388" t="s">
        <v>585</v>
      </c>
      <c r="D28" s="388"/>
      <c r="E28" s="388"/>
      <c r="F28" s="192"/>
      <c r="G28" s="65"/>
    </row>
    <row r="29" spans="1:7" x14ac:dyDescent="0.25">
      <c r="B29" s="108"/>
      <c r="C29" s="329"/>
      <c r="E29" s="102"/>
      <c r="F29" s="103"/>
      <c r="G29" s="109"/>
    </row>
    <row r="30" spans="1:7" x14ac:dyDescent="0.25">
      <c r="B30" s="108"/>
      <c r="C30" s="326" t="s">
        <v>120</v>
      </c>
      <c r="D30" s="18">
        <v>84</v>
      </c>
      <c r="E30" s="102">
        <v>0</v>
      </c>
      <c r="F30" s="71">
        <f>D30*E30</f>
        <v>0</v>
      </c>
      <c r="G30" s="109"/>
    </row>
    <row r="31" spans="1:7" ht="14.25" customHeight="1" x14ac:dyDescent="0.25">
      <c r="C31" s="329"/>
    </row>
    <row r="32" spans="1:7" ht="14.25" customHeight="1" x14ac:dyDescent="0.25">
      <c r="A32" s="188" t="s">
        <v>121</v>
      </c>
      <c r="C32" s="375" t="s">
        <v>591</v>
      </c>
      <c r="D32" s="375"/>
      <c r="E32" s="375"/>
      <c r="F32" s="79"/>
    </row>
    <row r="33" spans="1:7" x14ac:dyDescent="0.25">
      <c r="B33" s="108"/>
      <c r="C33" s="329"/>
      <c r="E33" s="102"/>
      <c r="F33" s="103"/>
      <c r="G33" s="109"/>
    </row>
    <row r="34" spans="1:7" x14ac:dyDescent="0.25">
      <c r="B34" s="108"/>
      <c r="C34" s="326" t="s">
        <v>73</v>
      </c>
      <c r="D34" s="18">
        <v>25</v>
      </c>
      <c r="E34" s="102">
        <v>0</v>
      </c>
      <c r="F34" s="71">
        <f>D34*E34</f>
        <v>0</v>
      </c>
      <c r="G34" s="109"/>
    </row>
    <row r="35" spans="1:7" x14ac:dyDescent="0.25">
      <c r="A35" s="49"/>
      <c r="B35" s="10"/>
      <c r="C35" s="11"/>
      <c r="D35" s="12"/>
    </row>
    <row r="36" spans="1:7" x14ac:dyDescent="0.25">
      <c r="A36" s="49"/>
      <c r="B36" s="10"/>
      <c r="C36" s="330"/>
      <c r="D36" s="329"/>
    </row>
    <row r="37" spans="1:7" s="2" customFormat="1" x14ac:dyDescent="0.25">
      <c r="A37" s="43" t="s">
        <v>85</v>
      </c>
      <c r="B37" s="44"/>
      <c r="C37" s="378" t="s">
        <v>86</v>
      </c>
      <c r="D37" s="379"/>
      <c r="E37" s="85"/>
      <c r="F37" s="78"/>
      <c r="G37" s="5"/>
    </row>
    <row r="38" spans="1:7" s="2" customFormat="1" x14ac:dyDescent="0.25">
      <c r="A38" s="43"/>
      <c r="B38" s="44"/>
      <c r="C38" s="323"/>
      <c r="D38" s="324"/>
      <c r="E38" s="85"/>
      <c r="F38" s="78"/>
      <c r="G38" s="5"/>
    </row>
    <row r="39" spans="1:7" ht="27" customHeight="1" x14ac:dyDescent="0.25">
      <c r="A39" s="50" t="s">
        <v>511</v>
      </c>
      <c r="C39" s="375" t="s">
        <v>822</v>
      </c>
      <c r="D39" s="375"/>
      <c r="E39" s="375"/>
      <c r="F39" s="79"/>
    </row>
    <row r="40" spans="1:7" ht="15" customHeight="1" x14ac:dyDescent="0.25">
      <c r="A40" s="50"/>
      <c r="C40" s="376"/>
      <c r="D40" s="376"/>
      <c r="E40" s="86"/>
      <c r="F40" s="79"/>
    </row>
    <row r="41" spans="1:7" ht="15.6" x14ac:dyDescent="0.25">
      <c r="C41" s="326" t="s">
        <v>592</v>
      </c>
      <c r="D41" s="18">
        <v>24</v>
      </c>
      <c r="E41" s="84">
        <v>0</v>
      </c>
      <c r="F41" s="71">
        <f>PRODUCT(D41,E41)</f>
        <v>0</v>
      </c>
    </row>
    <row r="42" spans="1:7" s="2" customFormat="1" x14ac:dyDescent="0.25">
      <c r="A42" s="63"/>
      <c r="B42" s="10"/>
      <c r="C42" s="330"/>
      <c r="D42" s="329"/>
      <c r="E42" s="84"/>
      <c r="F42" s="77"/>
      <c r="G42" s="5"/>
    </row>
    <row r="43" spans="1:7" ht="32.25" customHeight="1" x14ac:dyDescent="0.25">
      <c r="A43" s="50" t="s">
        <v>513</v>
      </c>
      <c r="C43" s="375" t="s">
        <v>823</v>
      </c>
      <c r="D43" s="375"/>
      <c r="E43" s="375"/>
      <c r="F43" s="79"/>
    </row>
    <row r="44" spans="1:7" ht="15" customHeight="1" x14ac:dyDescent="0.25">
      <c r="A44" s="50"/>
      <c r="C44" s="376"/>
      <c r="D44" s="376"/>
      <c r="E44" s="86"/>
      <c r="F44" s="79"/>
    </row>
    <row r="45" spans="1:7" x14ac:dyDescent="0.25">
      <c r="C45" s="326" t="s">
        <v>3</v>
      </c>
      <c r="D45" s="18">
        <v>4</v>
      </c>
      <c r="E45" s="84">
        <v>0</v>
      </c>
      <c r="F45" s="71">
        <f>PRODUCT(D45,E45)</f>
        <v>0</v>
      </c>
    </row>
    <row r="46" spans="1:7" s="2" customFormat="1" x14ac:dyDescent="0.25">
      <c r="A46" s="63"/>
      <c r="B46" s="10"/>
      <c r="C46" s="330"/>
      <c r="D46" s="329"/>
      <c r="E46" s="84"/>
      <c r="F46" s="77"/>
      <c r="G46" s="5"/>
    </row>
    <row r="47" spans="1:7" ht="32.25" customHeight="1" x14ac:dyDescent="0.25">
      <c r="A47" s="50" t="s">
        <v>596</v>
      </c>
      <c r="C47" s="375" t="s">
        <v>824</v>
      </c>
      <c r="D47" s="375"/>
      <c r="E47" s="375"/>
      <c r="F47" s="79"/>
    </row>
    <row r="48" spans="1:7" ht="15" customHeight="1" x14ac:dyDescent="0.25">
      <c r="A48" s="50"/>
      <c r="C48" s="376"/>
      <c r="D48" s="376"/>
      <c r="E48" s="86"/>
      <c r="F48" s="79"/>
    </row>
    <row r="49" spans="1:7" x14ac:dyDescent="0.25">
      <c r="C49" s="326" t="s">
        <v>3</v>
      </c>
      <c r="D49" s="18">
        <v>2</v>
      </c>
      <c r="E49" s="84">
        <v>0</v>
      </c>
      <c r="F49" s="71">
        <f>PRODUCT(D49,E49)</f>
        <v>0</v>
      </c>
    </row>
    <row r="50" spans="1:7" s="2" customFormat="1" x14ac:dyDescent="0.25">
      <c r="A50" s="63"/>
      <c r="B50" s="10"/>
      <c r="C50" s="330"/>
      <c r="D50" s="329"/>
      <c r="E50" s="84"/>
      <c r="F50" s="77"/>
      <c r="G50" s="5"/>
    </row>
    <row r="51" spans="1:7" ht="28.5" customHeight="1" x14ac:dyDescent="0.25">
      <c r="A51" s="50" t="s">
        <v>595</v>
      </c>
      <c r="C51" s="375" t="s">
        <v>594</v>
      </c>
      <c r="D51" s="375"/>
      <c r="E51" s="375"/>
      <c r="F51" s="79"/>
    </row>
    <row r="52" spans="1:7" ht="15" customHeight="1" x14ac:dyDescent="0.25">
      <c r="A52" s="50"/>
      <c r="C52" s="376"/>
      <c r="D52" s="376"/>
      <c r="E52" s="86"/>
      <c r="F52" s="79"/>
    </row>
    <row r="53" spans="1:7" x14ac:dyDescent="0.25">
      <c r="C53" s="326" t="s">
        <v>3</v>
      </c>
      <c r="D53" s="18">
        <v>4</v>
      </c>
      <c r="E53" s="84">
        <v>0</v>
      </c>
      <c r="F53" s="71">
        <f>PRODUCT(D53,E53)</f>
        <v>0</v>
      </c>
    </row>
    <row r="54" spans="1:7" s="2" customFormat="1" x14ac:dyDescent="0.25">
      <c r="A54" s="63"/>
      <c r="B54" s="10"/>
      <c r="C54" s="330"/>
      <c r="D54" s="329"/>
      <c r="E54" s="84"/>
      <c r="F54" s="77"/>
      <c r="G54" s="5"/>
    </row>
    <row r="55" spans="1:7" ht="28.5" customHeight="1" x14ac:dyDescent="0.25">
      <c r="A55" s="50" t="s">
        <v>597</v>
      </c>
      <c r="C55" s="375" t="s">
        <v>708</v>
      </c>
      <c r="D55" s="375"/>
      <c r="E55" s="375"/>
      <c r="F55" s="79"/>
    </row>
    <row r="56" spans="1:7" ht="15" customHeight="1" x14ac:dyDescent="0.25">
      <c r="A56" s="50"/>
      <c r="C56" s="376"/>
      <c r="D56" s="376"/>
      <c r="E56" s="86"/>
      <c r="F56" s="79"/>
    </row>
    <row r="57" spans="1:7" x14ac:dyDescent="0.25">
      <c r="C57" s="326" t="s">
        <v>3</v>
      </c>
      <c r="D57" s="18">
        <v>4</v>
      </c>
      <c r="E57" s="84">
        <v>0</v>
      </c>
      <c r="F57" s="71">
        <f>PRODUCT(D57,E57)</f>
        <v>0</v>
      </c>
    </row>
    <row r="58" spans="1:7" x14ac:dyDescent="0.25">
      <c r="A58" s="49"/>
      <c r="B58" s="10"/>
      <c r="C58" s="11"/>
      <c r="D58" s="12"/>
    </row>
    <row r="59" spans="1:7" s="2" customFormat="1" ht="24.75" customHeight="1" x14ac:dyDescent="0.25">
      <c r="A59" s="63" t="s">
        <v>122</v>
      </c>
      <c r="B59" s="10"/>
      <c r="C59" s="410" t="s">
        <v>123</v>
      </c>
      <c r="D59" s="382"/>
      <c r="E59" s="84"/>
      <c r="F59" s="77"/>
      <c r="G59" s="5"/>
    </row>
    <row r="60" spans="1:7" x14ac:dyDescent="0.25">
      <c r="A60" s="49"/>
      <c r="B60" s="10"/>
      <c r="C60" s="330" t="s">
        <v>709</v>
      </c>
      <c r="D60" s="12"/>
    </row>
    <row r="61" spans="1:7" s="2" customFormat="1" ht="16.5" customHeight="1" x14ac:dyDescent="0.25">
      <c r="A61" s="63" t="s">
        <v>127</v>
      </c>
      <c r="B61" s="10"/>
      <c r="C61" s="411" t="s">
        <v>125</v>
      </c>
      <c r="D61" s="411"/>
      <c r="E61" s="411"/>
      <c r="F61" s="77"/>
      <c r="G61" s="5"/>
    </row>
    <row r="62" spans="1:7" ht="13.5" customHeight="1" x14ac:dyDescent="0.25">
      <c r="C62" s="15"/>
      <c r="E62" s="102"/>
      <c r="F62" s="103"/>
    </row>
    <row r="63" spans="1:7" ht="83.25" customHeight="1" x14ac:dyDescent="0.25">
      <c r="A63" s="50" t="s">
        <v>128</v>
      </c>
      <c r="C63" s="375" t="s">
        <v>811</v>
      </c>
      <c r="D63" s="375"/>
      <c r="E63" s="375"/>
      <c r="F63" s="79"/>
    </row>
    <row r="64" spans="1:7" ht="15.6" x14ac:dyDescent="0.25">
      <c r="C64" s="326" t="s">
        <v>612</v>
      </c>
      <c r="D64" s="18">
        <v>458</v>
      </c>
      <c r="E64" s="84">
        <v>0</v>
      </c>
      <c r="F64" s="71">
        <f>PRODUCT(D64,E64)</f>
        <v>0</v>
      </c>
    </row>
    <row r="65" spans="1:7" ht="16.5" customHeight="1" x14ac:dyDescent="0.25">
      <c r="C65" s="15"/>
      <c r="E65" s="102"/>
      <c r="F65" s="103"/>
    </row>
    <row r="66" spans="1:7" ht="39.75" customHeight="1" x14ac:dyDescent="0.25">
      <c r="A66" s="50" t="s">
        <v>167</v>
      </c>
      <c r="C66" s="375" t="s">
        <v>825</v>
      </c>
      <c r="D66" s="375"/>
      <c r="E66" s="375"/>
      <c r="F66" s="104"/>
    </row>
    <row r="67" spans="1:7" ht="41.25" customHeight="1" x14ac:dyDescent="0.25">
      <c r="A67" s="50"/>
      <c r="C67" s="376" t="s">
        <v>254</v>
      </c>
      <c r="D67" s="376"/>
      <c r="E67" s="376"/>
      <c r="F67" s="104"/>
    </row>
    <row r="68" spans="1:7" ht="15.6" x14ac:dyDescent="0.25">
      <c r="C68" s="326" t="s">
        <v>711</v>
      </c>
      <c r="D68" s="18">
        <v>636</v>
      </c>
      <c r="E68" s="102">
        <v>0</v>
      </c>
      <c r="F68" s="71">
        <f>PRODUCT(D68,E68)</f>
        <v>0</v>
      </c>
    </row>
    <row r="69" spans="1:7" ht="15" customHeight="1" x14ac:dyDescent="0.25">
      <c r="C69" s="15"/>
      <c r="E69" s="102"/>
      <c r="F69" s="103"/>
    </row>
    <row r="70" spans="1:7" ht="27" customHeight="1" x14ac:dyDescent="0.25">
      <c r="A70" s="50" t="s">
        <v>168</v>
      </c>
      <c r="C70" s="375" t="s">
        <v>189</v>
      </c>
      <c r="D70" s="375"/>
      <c r="E70" s="375"/>
      <c r="F70" s="104"/>
    </row>
    <row r="71" spans="1:7" x14ac:dyDescent="0.25">
      <c r="A71" s="50"/>
      <c r="C71" s="14"/>
      <c r="D71" s="14"/>
      <c r="E71" s="105"/>
      <c r="F71" s="104"/>
    </row>
    <row r="72" spans="1:7" ht="15.6" x14ac:dyDescent="0.25">
      <c r="C72" s="326" t="s">
        <v>586</v>
      </c>
      <c r="D72" s="18">
        <v>12</v>
      </c>
      <c r="E72" s="102">
        <v>0</v>
      </c>
      <c r="F72" s="71">
        <f>PRODUCT(D72,E72)</f>
        <v>0</v>
      </c>
    </row>
    <row r="73" spans="1:7" x14ac:dyDescent="0.25">
      <c r="A73" s="49"/>
      <c r="B73" s="10"/>
      <c r="C73" s="11"/>
      <c r="D73" s="12"/>
    </row>
    <row r="74" spans="1:7" s="2" customFormat="1" ht="16.5" customHeight="1" x14ac:dyDescent="0.25">
      <c r="A74" s="63" t="s">
        <v>126</v>
      </c>
      <c r="B74" s="10"/>
      <c r="C74" s="409" t="s">
        <v>129</v>
      </c>
      <c r="D74" s="409"/>
      <c r="E74" s="409"/>
      <c r="F74" s="77"/>
      <c r="G74" s="5"/>
    </row>
    <row r="75" spans="1:7" ht="13.5" customHeight="1" x14ac:dyDescent="0.25">
      <c r="C75" s="15"/>
      <c r="E75" s="102"/>
      <c r="F75" s="103"/>
    </row>
    <row r="76" spans="1:7" ht="50.25" customHeight="1" x14ac:dyDescent="0.25">
      <c r="A76" s="50" t="s">
        <v>190</v>
      </c>
      <c r="C76" s="375" t="s">
        <v>812</v>
      </c>
      <c r="D76" s="375"/>
      <c r="E76" s="375"/>
      <c r="F76" s="79"/>
    </row>
    <row r="77" spans="1:7" ht="14.25" customHeight="1" x14ac:dyDescent="0.25">
      <c r="C77" s="15" t="s">
        <v>88</v>
      </c>
      <c r="D77" s="18">
        <v>46</v>
      </c>
      <c r="E77" s="84">
        <v>0</v>
      </c>
      <c r="F77" s="71">
        <f>PRODUCT(D77,E77)</f>
        <v>0</v>
      </c>
    </row>
    <row r="78" spans="1:7" x14ac:dyDescent="0.25">
      <c r="A78" s="49"/>
      <c r="B78" s="10"/>
      <c r="C78" s="11"/>
      <c r="D78" s="12"/>
    </row>
    <row r="79" spans="1:7" s="2" customFormat="1" ht="12.75" customHeight="1" x14ac:dyDescent="0.25">
      <c r="A79" s="63" t="s">
        <v>130</v>
      </c>
      <c r="B79" s="10"/>
      <c r="C79" s="10" t="s">
        <v>131</v>
      </c>
      <c r="D79" s="10"/>
      <c r="E79" s="10"/>
      <c r="F79" s="77"/>
      <c r="G79" s="5"/>
    </row>
    <row r="80" spans="1:7" x14ac:dyDescent="0.25">
      <c r="A80" s="49"/>
      <c r="B80" s="10"/>
      <c r="C80" s="11"/>
      <c r="D80" s="12"/>
    </row>
    <row r="81" spans="1:7" s="2" customFormat="1" ht="12.75" customHeight="1" x14ac:dyDescent="0.25">
      <c r="A81" s="63" t="s">
        <v>132</v>
      </c>
      <c r="B81" s="10"/>
      <c r="C81" s="10" t="s">
        <v>133</v>
      </c>
      <c r="D81" s="10"/>
      <c r="E81" s="10"/>
      <c r="F81" s="77"/>
      <c r="G81" s="5"/>
    </row>
    <row r="82" spans="1:7" x14ac:dyDescent="0.25">
      <c r="A82" s="49"/>
      <c r="B82" s="10"/>
      <c r="C82" s="11"/>
      <c r="D82" s="12"/>
    </row>
    <row r="83" spans="1:7" s="2" customFormat="1" ht="12.75" customHeight="1" x14ac:dyDescent="0.25">
      <c r="A83" s="63" t="s">
        <v>135</v>
      </c>
      <c r="B83" s="10"/>
      <c r="C83" s="10" t="s">
        <v>136</v>
      </c>
      <c r="D83" s="10"/>
      <c r="E83" s="10"/>
      <c r="F83" s="77"/>
      <c r="G83" s="5"/>
    </row>
    <row r="84" spans="1:7" x14ac:dyDescent="0.25">
      <c r="C84" s="302"/>
    </row>
    <row r="85" spans="1:7" ht="45" customHeight="1" x14ac:dyDescent="0.25">
      <c r="A85" s="305" t="s">
        <v>713</v>
      </c>
      <c r="B85" s="17"/>
      <c r="C85" s="375" t="s">
        <v>826</v>
      </c>
      <c r="D85" s="375"/>
      <c r="E85" s="375"/>
      <c r="F85" s="80"/>
    </row>
    <row r="86" spans="1:7" ht="12" customHeight="1" x14ac:dyDescent="0.25">
      <c r="C86" s="376" t="s">
        <v>471</v>
      </c>
      <c r="D86" s="376"/>
      <c r="E86" s="376"/>
    </row>
    <row r="87" spans="1:7" ht="15.6" x14ac:dyDescent="0.25">
      <c r="C87" s="300" t="s">
        <v>472</v>
      </c>
      <c r="D87" s="18">
        <v>46</v>
      </c>
      <c r="E87" s="84">
        <v>0</v>
      </c>
      <c r="F87" s="71">
        <f>PRODUCT(D87,E87)</f>
        <v>0</v>
      </c>
    </row>
    <row r="88" spans="1:7" s="66" customFormat="1" x14ac:dyDescent="0.25">
      <c r="A88" s="117"/>
      <c r="B88" s="111"/>
      <c r="C88" s="299"/>
      <c r="D88" s="119"/>
      <c r="E88" s="113"/>
      <c r="F88" s="187"/>
      <c r="G88" s="65"/>
    </row>
    <row r="89" spans="1:7" s="66" customFormat="1" ht="26.25" customHeight="1" x14ac:dyDescent="0.25">
      <c r="A89" s="318" t="s">
        <v>828</v>
      </c>
      <c r="B89" s="111"/>
      <c r="C89" s="388" t="s">
        <v>827</v>
      </c>
      <c r="D89" s="388"/>
      <c r="E89" s="388"/>
      <c r="F89" s="189"/>
      <c r="G89" s="65"/>
    </row>
    <row r="90" spans="1:7" s="66" customFormat="1" x14ac:dyDescent="0.25">
      <c r="A90" s="188"/>
      <c r="B90" s="111"/>
      <c r="C90" s="398"/>
      <c r="D90" s="398"/>
      <c r="E90" s="398"/>
      <c r="F90" s="189"/>
      <c r="G90" s="65"/>
    </row>
    <row r="91" spans="1:7" s="66" customFormat="1" ht="15.6" x14ac:dyDescent="0.25">
      <c r="A91" s="117"/>
      <c r="B91" s="111"/>
      <c r="C91" s="325" t="s">
        <v>716</v>
      </c>
      <c r="D91" s="119">
        <v>95</v>
      </c>
      <c r="E91" s="113">
        <v>0</v>
      </c>
      <c r="F91" s="71">
        <f>PRODUCT(D91,E91)</f>
        <v>0</v>
      </c>
      <c r="G91" s="65"/>
    </row>
    <row r="92" spans="1:7" ht="12" customHeight="1" x14ac:dyDescent="0.25">
      <c r="C92" s="15"/>
      <c r="F92" s="103"/>
    </row>
    <row r="93" spans="1:7" ht="60.75" customHeight="1" x14ac:dyDescent="0.25">
      <c r="A93" s="50" t="s">
        <v>137</v>
      </c>
      <c r="C93" s="375" t="s">
        <v>714</v>
      </c>
      <c r="D93" s="375"/>
      <c r="E93" s="375"/>
      <c r="F93" s="79"/>
    </row>
    <row r="94" spans="1:7" ht="10.5" customHeight="1" x14ac:dyDescent="0.25">
      <c r="A94" s="50"/>
      <c r="C94" s="14"/>
      <c r="D94" s="14"/>
      <c r="E94" s="14"/>
      <c r="F94" s="79"/>
    </row>
    <row r="95" spans="1:7" ht="18" customHeight="1" x14ac:dyDescent="0.25">
      <c r="C95" s="326" t="s">
        <v>586</v>
      </c>
      <c r="D95" s="18">
        <v>80</v>
      </c>
      <c r="E95" s="84">
        <v>0</v>
      </c>
      <c r="F95" s="71">
        <f>PRODUCT(D95,E95)</f>
        <v>0</v>
      </c>
    </row>
    <row r="96" spans="1:7" ht="12" customHeight="1" x14ac:dyDescent="0.25">
      <c r="C96" s="15"/>
      <c r="F96" s="103"/>
    </row>
    <row r="97" spans="1:7" ht="38.25" customHeight="1" x14ac:dyDescent="0.25">
      <c r="A97" s="50" t="s">
        <v>193</v>
      </c>
      <c r="C97" s="375" t="s">
        <v>715</v>
      </c>
      <c r="D97" s="375"/>
      <c r="E97" s="375"/>
      <c r="F97" s="79"/>
    </row>
    <row r="98" spans="1:7" ht="10.5" customHeight="1" x14ac:dyDescent="0.25">
      <c r="A98" s="50"/>
      <c r="C98" s="14"/>
      <c r="D98" s="14"/>
      <c r="E98" s="14"/>
      <c r="F98" s="79"/>
    </row>
    <row r="99" spans="1:7" ht="16.5" customHeight="1" x14ac:dyDescent="0.25">
      <c r="C99" s="326" t="s">
        <v>586</v>
      </c>
      <c r="D99" s="18">
        <v>44</v>
      </c>
      <c r="E99" s="84">
        <v>0</v>
      </c>
      <c r="F99" s="71">
        <f>PRODUCT(D99,E99)</f>
        <v>0</v>
      </c>
    </row>
    <row r="100" spans="1:7" ht="12" customHeight="1" x14ac:dyDescent="0.25">
      <c r="C100" s="15"/>
      <c r="F100" s="103"/>
    </row>
    <row r="101" spans="1:7" ht="60" customHeight="1" x14ac:dyDescent="0.25">
      <c r="A101" s="50" t="s">
        <v>194</v>
      </c>
      <c r="C101" s="375" t="s">
        <v>717</v>
      </c>
      <c r="D101" s="375"/>
      <c r="E101" s="375"/>
      <c r="F101" s="79"/>
    </row>
    <row r="102" spans="1:7" ht="18" customHeight="1" x14ac:dyDescent="0.25">
      <c r="A102" s="50"/>
      <c r="C102" s="376"/>
      <c r="D102" s="376"/>
      <c r="E102" s="376"/>
      <c r="F102" s="79"/>
    </row>
    <row r="103" spans="1:7" ht="15.75" customHeight="1" x14ac:dyDescent="0.25">
      <c r="C103" s="326" t="s">
        <v>586</v>
      </c>
      <c r="D103" s="18">
        <v>72</v>
      </c>
      <c r="E103" s="84">
        <v>0</v>
      </c>
      <c r="F103" s="71">
        <f>PRODUCT(D103,E103)</f>
        <v>0</v>
      </c>
    </row>
    <row r="104" spans="1:7" x14ac:dyDescent="0.25">
      <c r="A104" s="49"/>
      <c r="B104" s="10"/>
      <c r="C104" s="11"/>
      <c r="D104" s="12"/>
    </row>
    <row r="105" spans="1:7" s="2" customFormat="1" ht="12.75" customHeight="1" x14ac:dyDescent="0.25">
      <c r="A105" s="63" t="s">
        <v>135</v>
      </c>
      <c r="B105" s="10"/>
      <c r="C105" s="10" t="s">
        <v>136</v>
      </c>
      <c r="D105" s="10"/>
      <c r="E105" s="10"/>
      <c r="F105" s="77"/>
      <c r="G105" s="5"/>
    </row>
    <row r="106" spans="1:7" s="163" customFormat="1" x14ac:dyDescent="0.25">
      <c r="A106" s="156"/>
      <c r="B106" s="202"/>
      <c r="C106" s="203"/>
      <c r="D106" s="159"/>
      <c r="E106" s="204"/>
      <c r="F106" s="205"/>
      <c r="G106" s="162"/>
    </row>
    <row r="107" spans="1:7" ht="25.5" customHeight="1" x14ac:dyDescent="0.25">
      <c r="A107" s="51" t="s">
        <v>432</v>
      </c>
      <c r="B107" s="108"/>
      <c r="C107" s="376" t="s">
        <v>255</v>
      </c>
      <c r="D107" s="376"/>
      <c r="E107" s="376"/>
      <c r="F107" s="103"/>
      <c r="G107" s="201"/>
    </row>
    <row r="108" spans="1:7" x14ac:dyDescent="0.25">
      <c r="B108" s="108"/>
      <c r="C108" s="377" t="s">
        <v>256</v>
      </c>
      <c r="D108" s="377"/>
      <c r="E108" s="102"/>
      <c r="F108" s="103"/>
      <c r="G108" s="201"/>
    </row>
    <row r="109" spans="1:7" ht="15.6" x14ac:dyDescent="0.25">
      <c r="B109" s="108"/>
      <c r="C109" s="326" t="s">
        <v>592</v>
      </c>
      <c r="D109" s="18">
        <v>351</v>
      </c>
      <c r="E109" s="102">
        <v>0</v>
      </c>
      <c r="F109" s="71">
        <f>D109*E109</f>
        <v>0</v>
      </c>
      <c r="G109" s="201"/>
    </row>
    <row r="110" spans="1:7" s="2" customFormat="1" ht="15.75" customHeight="1" x14ac:dyDescent="0.25">
      <c r="A110" s="43"/>
      <c r="B110" s="44"/>
      <c r="C110" s="323"/>
      <c r="D110" s="324"/>
      <c r="E110" s="85"/>
      <c r="F110" s="78"/>
      <c r="G110" s="5"/>
    </row>
    <row r="111" spans="1:7" ht="39" customHeight="1" x14ac:dyDescent="0.25">
      <c r="A111" s="279" t="s">
        <v>718</v>
      </c>
      <c r="C111" s="375" t="s">
        <v>829</v>
      </c>
      <c r="D111" s="375"/>
      <c r="E111" s="375"/>
      <c r="F111" s="79"/>
    </row>
    <row r="112" spans="1:7" ht="15.6" x14ac:dyDescent="0.25">
      <c r="C112" s="326" t="s">
        <v>592</v>
      </c>
      <c r="D112" s="18">
        <v>240</v>
      </c>
      <c r="E112" s="84">
        <v>0</v>
      </c>
      <c r="F112" s="71">
        <f>PRODUCT(D112,E112)</f>
        <v>0</v>
      </c>
    </row>
    <row r="113" spans="1:7" x14ac:dyDescent="0.25">
      <c r="B113" s="108"/>
      <c r="C113" s="300"/>
      <c r="E113" s="102"/>
      <c r="F113" s="103"/>
      <c r="G113" s="201"/>
    </row>
    <row r="114" spans="1:7" s="124" customFormat="1" ht="12.75" customHeight="1" x14ac:dyDescent="0.25">
      <c r="A114" s="43" t="s">
        <v>430</v>
      </c>
      <c r="B114" s="121"/>
      <c r="C114" s="121" t="s">
        <v>431</v>
      </c>
      <c r="D114" s="121"/>
      <c r="E114" s="121"/>
      <c r="F114" s="122"/>
      <c r="G114" s="123"/>
    </row>
    <row r="115" spans="1:7" ht="13.5" customHeight="1" x14ac:dyDescent="0.25">
      <c r="A115" s="49"/>
      <c r="B115" s="10"/>
      <c r="C115" s="353"/>
      <c r="D115" s="352"/>
    </row>
    <row r="116" spans="1:7" s="124" customFormat="1" ht="12.75" customHeight="1" x14ac:dyDescent="0.25">
      <c r="A116" s="43" t="s">
        <v>223</v>
      </c>
      <c r="B116" s="121"/>
      <c r="C116" s="121" t="s">
        <v>224</v>
      </c>
      <c r="D116" s="121"/>
      <c r="E116" s="121"/>
      <c r="F116" s="122"/>
      <c r="G116" s="123"/>
    </row>
    <row r="117" spans="1:7" x14ac:dyDescent="0.25">
      <c r="C117" s="351"/>
      <c r="E117" s="102"/>
      <c r="F117" s="103"/>
    </row>
    <row r="118" spans="1:7" ht="91.5" customHeight="1" x14ac:dyDescent="0.25">
      <c r="A118" s="50" t="s">
        <v>869</v>
      </c>
      <c r="C118" s="375" t="s">
        <v>871</v>
      </c>
      <c r="D118" s="375"/>
      <c r="E118" s="375"/>
      <c r="F118" s="104"/>
    </row>
    <row r="119" spans="1:7" x14ac:dyDescent="0.25">
      <c r="A119" s="50"/>
      <c r="C119" s="350"/>
      <c r="D119" s="350"/>
      <c r="E119" s="105"/>
      <c r="F119" s="104"/>
    </row>
    <row r="120" spans="1:7" ht="15.6" x14ac:dyDescent="0.25">
      <c r="C120" s="351" t="s">
        <v>592</v>
      </c>
      <c r="D120" s="18">
        <v>117</v>
      </c>
      <c r="E120" s="102">
        <v>0</v>
      </c>
      <c r="F120" s="71">
        <f>PRODUCT(D120,E120)</f>
        <v>0</v>
      </c>
    </row>
    <row r="122" spans="1:7" ht="13.8" thickBot="1" x14ac:dyDescent="0.3">
      <c r="A122" s="53"/>
      <c r="B122" s="39"/>
      <c r="C122" s="395" t="s">
        <v>2</v>
      </c>
      <c r="D122" s="396"/>
      <c r="E122" s="88"/>
      <c r="F122" s="73">
        <f>SUM(F4:F121)</f>
        <v>0</v>
      </c>
    </row>
    <row r="123" spans="1:7" ht="13.8" thickTop="1" x14ac:dyDescent="0.25"/>
    <row r="125" spans="1:7" s="2" customFormat="1" ht="12.75" customHeight="1" x14ac:dyDescent="0.25">
      <c r="A125" s="60" t="s">
        <v>18</v>
      </c>
      <c r="B125" s="61"/>
      <c r="C125" s="380" t="s">
        <v>139</v>
      </c>
      <c r="D125" s="381"/>
      <c r="E125" s="83"/>
      <c r="F125" s="76"/>
      <c r="G125" s="5"/>
    </row>
    <row r="126" spans="1:7" x14ac:dyDescent="0.25">
      <c r="A126" s="49"/>
      <c r="B126" s="10"/>
      <c r="C126" s="11"/>
      <c r="D126" s="12"/>
    </row>
    <row r="127" spans="1:7" s="2" customFormat="1" x14ac:dyDescent="0.25">
      <c r="A127" s="63" t="s">
        <v>90</v>
      </c>
      <c r="B127" s="10"/>
      <c r="C127" s="410" t="s">
        <v>91</v>
      </c>
      <c r="D127" s="382"/>
      <c r="E127" s="84"/>
      <c r="F127" s="77"/>
      <c r="G127" s="5"/>
    </row>
    <row r="128" spans="1:7" x14ac:dyDescent="0.25">
      <c r="C128" s="15"/>
      <c r="E128" s="102"/>
      <c r="F128" s="103"/>
    </row>
    <row r="129" spans="1:7" ht="40.5" customHeight="1" x14ac:dyDescent="0.25">
      <c r="A129" s="50" t="s">
        <v>195</v>
      </c>
      <c r="C129" s="376" t="s">
        <v>719</v>
      </c>
      <c r="D129" s="376"/>
      <c r="E129" s="376"/>
      <c r="F129" s="115"/>
    </row>
    <row r="130" spans="1:7" x14ac:dyDescent="0.25">
      <c r="C130" s="377" t="s">
        <v>257</v>
      </c>
      <c r="D130" s="377"/>
      <c r="E130" s="102"/>
      <c r="F130" s="112"/>
    </row>
    <row r="131" spans="1:7" ht="15.6" x14ac:dyDescent="0.25">
      <c r="C131" s="15" t="s">
        <v>182</v>
      </c>
      <c r="D131" s="18">
        <v>768.5</v>
      </c>
      <c r="E131" s="102">
        <v>0</v>
      </c>
      <c r="F131" s="71">
        <f>PRODUCT(D131,E131)</f>
        <v>0</v>
      </c>
    </row>
    <row r="132" spans="1:7" x14ac:dyDescent="0.25">
      <c r="C132" s="300"/>
      <c r="E132" s="102"/>
      <c r="F132" s="103"/>
    </row>
    <row r="133" spans="1:7" ht="39" customHeight="1" x14ac:dyDescent="0.25">
      <c r="A133" s="279" t="s">
        <v>720</v>
      </c>
      <c r="C133" s="376" t="s">
        <v>830</v>
      </c>
      <c r="D133" s="376"/>
      <c r="E133" s="376"/>
      <c r="F133" s="115"/>
    </row>
    <row r="134" spans="1:7" x14ac:dyDescent="0.25">
      <c r="C134" s="376"/>
      <c r="D134" s="376"/>
      <c r="E134" s="376"/>
      <c r="F134" s="112"/>
    </row>
    <row r="135" spans="1:7" x14ac:dyDescent="0.25">
      <c r="C135" s="300" t="s">
        <v>234</v>
      </c>
      <c r="D135" s="18">
        <v>30</v>
      </c>
      <c r="E135" s="102">
        <v>0</v>
      </c>
      <c r="F135" s="71">
        <f>PRODUCT(D135,E135)</f>
        <v>0</v>
      </c>
    </row>
    <row r="136" spans="1:7" x14ac:dyDescent="0.25">
      <c r="E136" s="102"/>
      <c r="F136" s="112"/>
    </row>
    <row r="137" spans="1:7" s="2" customFormat="1" ht="52.5" customHeight="1" x14ac:dyDescent="0.25">
      <c r="A137" s="51" t="s">
        <v>170</v>
      </c>
      <c r="B137" s="19" t="s">
        <v>37</v>
      </c>
      <c r="C137" s="375" t="s">
        <v>831</v>
      </c>
      <c r="D137" s="375"/>
      <c r="E137" s="375"/>
      <c r="F137" s="104"/>
      <c r="G137" s="8"/>
    </row>
    <row r="138" spans="1:7" s="2" customFormat="1" ht="66.75" customHeight="1" x14ac:dyDescent="0.25">
      <c r="A138" s="51"/>
      <c r="B138" s="13"/>
      <c r="C138" s="377" t="s">
        <v>258</v>
      </c>
      <c r="D138" s="377"/>
      <c r="E138" s="377"/>
      <c r="F138" s="112"/>
      <c r="G138" s="1"/>
    </row>
    <row r="139" spans="1:7" ht="15.6" x14ac:dyDescent="0.25">
      <c r="C139" s="15" t="s">
        <v>118</v>
      </c>
      <c r="D139" s="18">
        <v>1340</v>
      </c>
      <c r="E139" s="102">
        <v>0</v>
      </c>
      <c r="F139" s="71">
        <f>PRODUCT(D139,E139)</f>
        <v>0</v>
      </c>
    </row>
    <row r="140" spans="1:7" x14ac:dyDescent="0.25">
      <c r="E140" s="102"/>
      <c r="F140" s="112"/>
    </row>
    <row r="141" spans="1:7" s="2" customFormat="1" ht="105" customHeight="1" x14ac:dyDescent="0.25">
      <c r="A141" s="51" t="s">
        <v>199</v>
      </c>
      <c r="B141" s="19" t="s">
        <v>37</v>
      </c>
      <c r="C141" s="375" t="s">
        <v>813</v>
      </c>
      <c r="D141" s="375"/>
      <c r="E141" s="375"/>
      <c r="F141" s="104"/>
      <c r="G141" s="8"/>
    </row>
    <row r="142" spans="1:7" s="2" customFormat="1" ht="63" customHeight="1" x14ac:dyDescent="0.25">
      <c r="A142" s="51"/>
      <c r="B142" s="13"/>
      <c r="C142" s="377" t="s">
        <v>259</v>
      </c>
      <c r="D142" s="377"/>
      <c r="E142" s="377"/>
      <c r="F142" s="96"/>
      <c r="G142" s="1"/>
    </row>
    <row r="143" spans="1:7" ht="15.6" x14ac:dyDescent="0.25">
      <c r="C143" s="15" t="s">
        <v>118</v>
      </c>
      <c r="D143" s="18">
        <v>972.6</v>
      </c>
      <c r="E143" s="102">
        <v>0</v>
      </c>
      <c r="F143" s="103">
        <f>PRODUCT(D143,E143)</f>
        <v>0</v>
      </c>
    </row>
    <row r="144" spans="1:7" x14ac:dyDescent="0.25">
      <c r="E144" s="102"/>
      <c r="F144" s="112"/>
    </row>
    <row r="145" spans="1:7" s="2" customFormat="1" ht="27" customHeight="1" x14ac:dyDescent="0.25">
      <c r="A145" s="51" t="s">
        <v>171</v>
      </c>
      <c r="B145" s="19" t="s">
        <v>37</v>
      </c>
      <c r="C145" s="412" t="s">
        <v>722</v>
      </c>
      <c r="D145" s="412"/>
      <c r="E145" s="412"/>
      <c r="F145" s="96"/>
      <c r="G145" s="8"/>
    </row>
    <row r="146" spans="1:7" s="2" customFormat="1" x14ac:dyDescent="0.25">
      <c r="A146" s="51"/>
      <c r="B146" s="13"/>
      <c r="C146" s="377"/>
      <c r="D146" s="377"/>
      <c r="E146" s="102"/>
      <c r="F146" s="112"/>
      <c r="G146" s="1"/>
    </row>
    <row r="147" spans="1:7" ht="15.6" x14ac:dyDescent="0.25">
      <c r="C147" s="15" t="s">
        <v>118</v>
      </c>
      <c r="D147" s="18">
        <v>43</v>
      </c>
      <c r="E147" s="102">
        <v>0</v>
      </c>
      <c r="F147" s="71">
        <f>PRODUCT(D147,E147)</f>
        <v>0</v>
      </c>
    </row>
    <row r="148" spans="1:7" x14ac:dyDescent="0.25">
      <c r="A148" s="49"/>
      <c r="B148" s="10"/>
      <c r="C148" s="11"/>
      <c r="D148" s="12"/>
    </row>
    <row r="149" spans="1:7" s="2" customFormat="1" x14ac:dyDescent="0.25">
      <c r="A149" s="63" t="s">
        <v>99</v>
      </c>
      <c r="B149" s="10"/>
      <c r="C149" s="410" t="s">
        <v>100</v>
      </c>
      <c r="D149" s="382"/>
      <c r="E149" s="84"/>
      <c r="F149" s="77"/>
      <c r="G149" s="5"/>
    </row>
    <row r="151" spans="1:7" s="7" customFormat="1" ht="27.75" customHeight="1" x14ac:dyDescent="0.25">
      <c r="A151" s="51" t="s">
        <v>172</v>
      </c>
      <c r="B151" s="19" t="s">
        <v>37</v>
      </c>
      <c r="C151" s="375" t="s">
        <v>260</v>
      </c>
      <c r="D151" s="375"/>
      <c r="E151" s="375"/>
      <c r="F151" s="79"/>
      <c r="G151" s="8"/>
    </row>
    <row r="152" spans="1:7" ht="39.75" customHeight="1" x14ac:dyDescent="0.25">
      <c r="C152" s="376" t="s">
        <v>261</v>
      </c>
      <c r="D152" s="376"/>
      <c r="E152" s="376"/>
    </row>
    <row r="153" spans="1:7" ht="15.6" x14ac:dyDescent="0.25">
      <c r="C153" s="15" t="s">
        <v>74</v>
      </c>
      <c r="D153" s="18">
        <v>826</v>
      </c>
      <c r="E153" s="84">
        <v>0</v>
      </c>
      <c r="F153" s="71">
        <f>PRODUCT(D153,E153)</f>
        <v>0</v>
      </c>
    </row>
    <row r="154" spans="1:7" x14ac:dyDescent="0.25">
      <c r="A154" s="49"/>
      <c r="B154" s="10"/>
      <c r="C154" s="11"/>
      <c r="D154" s="12"/>
    </row>
    <row r="155" spans="1:7" s="2" customFormat="1" x14ac:dyDescent="0.25">
      <c r="A155" s="63" t="s">
        <v>140</v>
      </c>
      <c r="B155" s="10"/>
      <c r="C155" s="410" t="s">
        <v>141</v>
      </c>
      <c r="D155" s="382"/>
      <c r="E155" s="84"/>
      <c r="F155" s="77"/>
      <c r="G155" s="5"/>
    </row>
    <row r="156" spans="1:7" x14ac:dyDescent="0.25">
      <c r="A156" s="49"/>
      <c r="B156" s="10"/>
      <c r="C156" s="11"/>
      <c r="D156" s="12"/>
    </row>
    <row r="157" spans="1:7" s="2" customFormat="1" x14ac:dyDescent="0.25">
      <c r="A157" s="63" t="s">
        <v>64</v>
      </c>
      <c r="B157" s="10"/>
      <c r="C157" s="410" t="s">
        <v>65</v>
      </c>
      <c r="D157" s="382"/>
      <c r="E157" s="84"/>
      <c r="F157" s="77"/>
      <c r="G157" s="5"/>
    </row>
    <row r="158" spans="1:7" s="2" customFormat="1" x14ac:dyDescent="0.25">
      <c r="A158" s="63"/>
      <c r="B158" s="10"/>
      <c r="C158" s="11"/>
      <c r="D158" s="12"/>
      <c r="E158" s="84"/>
      <c r="F158" s="77"/>
      <c r="G158" s="5"/>
    </row>
    <row r="159" spans="1:7" ht="66" customHeight="1" x14ac:dyDescent="0.25">
      <c r="A159" s="305" t="s">
        <v>723</v>
      </c>
      <c r="B159" s="17"/>
      <c r="C159" s="376" t="s">
        <v>832</v>
      </c>
      <c r="D159" s="376"/>
      <c r="E159" s="376"/>
      <c r="F159" s="80"/>
    </row>
    <row r="160" spans="1:7" ht="12" customHeight="1" x14ac:dyDescent="0.25">
      <c r="C160" s="376" t="s">
        <v>181</v>
      </c>
      <c r="D160" s="376"/>
      <c r="E160" s="376"/>
    </row>
    <row r="161" spans="1:7" ht="15.6" x14ac:dyDescent="0.25">
      <c r="C161" s="340" t="s">
        <v>4</v>
      </c>
      <c r="D161" s="18">
        <v>610.5</v>
      </c>
      <c r="E161" s="84">
        <v>0</v>
      </c>
      <c r="F161" s="71">
        <f>PRODUCT(D161,E161)</f>
        <v>0</v>
      </c>
    </row>
    <row r="162" spans="1:7" x14ac:dyDescent="0.25">
      <c r="A162" s="63"/>
      <c r="B162" s="10"/>
      <c r="C162" s="11"/>
      <c r="D162" s="12"/>
      <c r="E162" s="102"/>
      <c r="F162" s="112"/>
      <c r="G162" s="5"/>
    </row>
    <row r="163" spans="1:7" s="2" customFormat="1" ht="60.75" customHeight="1" x14ac:dyDescent="0.25">
      <c r="A163" s="305" t="s">
        <v>724</v>
      </c>
      <c r="B163" s="19" t="s">
        <v>37</v>
      </c>
      <c r="C163" s="377" t="s">
        <v>834</v>
      </c>
      <c r="D163" s="377"/>
      <c r="E163" s="377"/>
      <c r="F163" s="104"/>
      <c r="G163" s="8"/>
    </row>
    <row r="164" spans="1:7" s="2" customFormat="1" ht="54" customHeight="1" x14ac:dyDescent="0.25">
      <c r="A164" s="51"/>
      <c r="B164" s="13"/>
      <c r="C164" s="377" t="s">
        <v>262</v>
      </c>
      <c r="D164" s="377"/>
      <c r="E164" s="377"/>
      <c r="F164" s="112"/>
      <c r="G164" s="1"/>
    </row>
    <row r="165" spans="1:7" ht="16.5" customHeight="1" x14ac:dyDescent="0.25">
      <c r="C165" s="340" t="s">
        <v>806</v>
      </c>
      <c r="D165" s="18">
        <v>1144</v>
      </c>
      <c r="E165" s="102">
        <v>0</v>
      </c>
      <c r="F165" s="71">
        <f>PRODUCT(D165,E165)</f>
        <v>0</v>
      </c>
    </row>
    <row r="167" spans="1:7" ht="49.5" customHeight="1" x14ac:dyDescent="0.25">
      <c r="A167" s="305" t="s">
        <v>725</v>
      </c>
      <c r="B167" s="17"/>
      <c r="C167" s="375" t="s">
        <v>810</v>
      </c>
      <c r="D167" s="375"/>
      <c r="E167" s="375"/>
      <c r="F167" s="80"/>
    </row>
    <row r="168" spans="1:7" ht="52.5" customHeight="1" x14ac:dyDescent="0.25">
      <c r="C168" s="376" t="s">
        <v>263</v>
      </c>
      <c r="D168" s="376"/>
      <c r="E168" s="376"/>
    </row>
    <row r="169" spans="1:7" ht="15.6" x14ac:dyDescent="0.25">
      <c r="C169" s="340" t="s">
        <v>807</v>
      </c>
      <c r="D169" s="18">
        <v>217.8</v>
      </c>
      <c r="E169" s="84">
        <v>0</v>
      </c>
      <c r="F169" s="71">
        <f>PRODUCT(D169,E169)</f>
        <v>0</v>
      </c>
    </row>
    <row r="171" spans="1:7" ht="72" customHeight="1" x14ac:dyDescent="0.25">
      <c r="A171" s="51" t="s">
        <v>548</v>
      </c>
      <c r="B171" s="17"/>
      <c r="C171" s="375" t="s">
        <v>833</v>
      </c>
      <c r="D171" s="375"/>
      <c r="E171" s="375"/>
      <c r="F171" s="80"/>
    </row>
    <row r="172" spans="1:7" ht="54" customHeight="1" x14ac:dyDescent="0.25">
      <c r="C172" s="376" t="s">
        <v>484</v>
      </c>
      <c r="D172" s="376"/>
      <c r="E172" s="376"/>
    </row>
    <row r="173" spans="1:7" ht="15.6" x14ac:dyDescent="0.25">
      <c r="C173" s="340" t="s">
        <v>805</v>
      </c>
      <c r="D173" s="18">
        <v>1724.5</v>
      </c>
      <c r="E173" s="84">
        <v>0</v>
      </c>
      <c r="F173" s="71">
        <f>PRODUCT(D173,E173)</f>
        <v>0</v>
      </c>
    </row>
    <row r="175" spans="1:7" ht="33" customHeight="1" x14ac:dyDescent="0.25">
      <c r="A175" s="305" t="s">
        <v>726</v>
      </c>
      <c r="B175" s="17"/>
      <c r="C175" s="375" t="s">
        <v>264</v>
      </c>
      <c r="D175" s="375"/>
      <c r="E175" s="375"/>
      <c r="F175" s="80"/>
    </row>
    <row r="176" spans="1:7" ht="16.5" customHeight="1" x14ac:dyDescent="0.25">
      <c r="C176" s="376" t="s">
        <v>200</v>
      </c>
      <c r="D176" s="376"/>
      <c r="E176" s="376"/>
    </row>
    <row r="177" spans="1:7" ht="15.6" x14ac:dyDescent="0.25">
      <c r="C177" s="15" t="s">
        <v>74</v>
      </c>
      <c r="D177" s="18">
        <v>3174</v>
      </c>
      <c r="E177" s="84">
        <v>0</v>
      </c>
      <c r="F177" s="71">
        <f>PRODUCT(D177,E177)</f>
        <v>0</v>
      </c>
    </row>
    <row r="179" spans="1:7" ht="15.75" customHeight="1" x14ac:dyDescent="0.25">
      <c r="A179" s="51" t="s">
        <v>220</v>
      </c>
      <c r="B179" s="17"/>
      <c r="C179" s="375" t="s">
        <v>808</v>
      </c>
      <c r="D179" s="375"/>
      <c r="E179" s="375"/>
      <c r="F179" s="80"/>
    </row>
    <row r="180" spans="1:7" ht="16.5" customHeight="1" x14ac:dyDescent="0.25">
      <c r="C180" s="376" t="s">
        <v>200</v>
      </c>
      <c r="D180" s="376"/>
      <c r="E180" s="376"/>
    </row>
    <row r="181" spans="1:7" ht="15.6" x14ac:dyDescent="0.25">
      <c r="C181" s="15" t="s">
        <v>4</v>
      </c>
      <c r="D181" s="18">
        <v>381</v>
      </c>
      <c r="E181" s="84">
        <v>0</v>
      </c>
      <c r="F181" s="71">
        <f>PRODUCT(D181,E181)</f>
        <v>0</v>
      </c>
    </row>
    <row r="182" spans="1:7" ht="14.25" customHeight="1" x14ac:dyDescent="0.25">
      <c r="A182" s="49"/>
      <c r="B182" s="10"/>
      <c r="C182" s="11"/>
      <c r="D182" s="12"/>
    </row>
    <row r="183" spans="1:7" s="2" customFormat="1" x14ac:dyDescent="0.25">
      <c r="A183" s="63" t="s">
        <v>66</v>
      </c>
      <c r="B183" s="10"/>
      <c r="C183" s="410" t="s">
        <v>67</v>
      </c>
      <c r="D183" s="382"/>
      <c r="E183" s="84"/>
      <c r="F183" s="77"/>
      <c r="G183" s="5"/>
    </row>
    <row r="185" spans="1:7" ht="41.25" customHeight="1" x14ac:dyDescent="0.25">
      <c r="A185" s="51" t="s">
        <v>53</v>
      </c>
      <c r="C185" s="375" t="s">
        <v>732</v>
      </c>
      <c r="D185" s="375"/>
      <c r="E185" s="375"/>
      <c r="F185" s="80"/>
    </row>
    <row r="186" spans="1:7" ht="11.25" customHeight="1" x14ac:dyDescent="0.25">
      <c r="C186" s="376"/>
      <c r="D186" s="376"/>
      <c r="E186" s="376"/>
    </row>
    <row r="187" spans="1:7" ht="15.6" x14ac:dyDescent="0.25">
      <c r="C187" s="326" t="s">
        <v>592</v>
      </c>
      <c r="D187" s="18">
        <v>4074</v>
      </c>
      <c r="E187" s="84">
        <v>0</v>
      </c>
      <c r="F187" s="71">
        <f>D187*E187</f>
        <v>0</v>
      </c>
    </row>
    <row r="189" spans="1:7" ht="27" customHeight="1" x14ac:dyDescent="0.25">
      <c r="A189" s="51" t="s">
        <v>142</v>
      </c>
      <c r="C189" s="375" t="s">
        <v>265</v>
      </c>
      <c r="D189" s="375"/>
      <c r="E189" s="375"/>
      <c r="F189" s="80"/>
    </row>
    <row r="191" spans="1:7" ht="15.6" x14ac:dyDescent="0.25">
      <c r="C191" s="326" t="s">
        <v>592</v>
      </c>
      <c r="D191" s="18">
        <v>4074</v>
      </c>
      <c r="E191" s="84">
        <v>0</v>
      </c>
      <c r="F191" s="71">
        <f>D191*E191</f>
        <v>0</v>
      </c>
    </row>
    <row r="192" spans="1:7" x14ac:dyDescent="0.25">
      <c r="C192" s="15"/>
      <c r="F192" s="71"/>
    </row>
    <row r="193" spans="1:7" s="2" customFormat="1" x14ac:dyDescent="0.25">
      <c r="A193" s="63" t="s">
        <v>108</v>
      </c>
      <c r="B193" s="10"/>
      <c r="C193" s="410" t="s">
        <v>109</v>
      </c>
      <c r="D193" s="382"/>
      <c r="E193" s="84"/>
      <c r="F193" s="77"/>
      <c r="G193" s="5"/>
    </row>
    <row r="195" spans="1:7" ht="80.25" customHeight="1" x14ac:dyDescent="0.25">
      <c r="A195" s="51" t="s">
        <v>196</v>
      </c>
      <c r="C195" s="375" t="s">
        <v>729</v>
      </c>
      <c r="D195" s="375"/>
      <c r="E195" s="375"/>
      <c r="F195" s="80"/>
    </row>
    <row r="197" spans="1:7" ht="15.6" x14ac:dyDescent="0.25">
      <c r="C197" s="326" t="s">
        <v>618</v>
      </c>
      <c r="D197" s="18">
        <v>548</v>
      </c>
      <c r="E197" s="84">
        <v>0</v>
      </c>
      <c r="F197" s="71">
        <f>D197*E197</f>
        <v>0</v>
      </c>
    </row>
    <row r="199" spans="1:7" ht="93" customHeight="1" x14ac:dyDescent="0.25">
      <c r="A199" s="51" t="s">
        <v>196</v>
      </c>
      <c r="C199" s="375" t="s">
        <v>835</v>
      </c>
      <c r="D199" s="375"/>
      <c r="E199" s="375"/>
      <c r="F199" s="71"/>
    </row>
    <row r="200" spans="1:7" x14ac:dyDescent="0.25">
      <c r="F200" s="71"/>
    </row>
    <row r="201" spans="1:7" x14ac:dyDescent="0.25">
      <c r="C201" s="15" t="s">
        <v>110</v>
      </c>
      <c r="D201" s="18">
        <v>106</v>
      </c>
      <c r="E201" s="84">
        <v>0</v>
      </c>
      <c r="F201" s="71">
        <f>D201*E201</f>
        <v>0</v>
      </c>
    </row>
    <row r="202" spans="1:7" x14ac:dyDescent="0.25">
      <c r="F202" s="71"/>
    </row>
    <row r="203" spans="1:7" ht="27" customHeight="1" x14ac:dyDescent="0.25">
      <c r="A203" s="51" t="s">
        <v>173</v>
      </c>
      <c r="C203" s="375" t="s">
        <v>239</v>
      </c>
      <c r="D203" s="375"/>
      <c r="E203" s="375"/>
      <c r="F203" s="71"/>
    </row>
    <row r="204" spans="1:7" x14ac:dyDescent="0.25">
      <c r="F204" s="71"/>
    </row>
    <row r="205" spans="1:7" x14ac:dyDescent="0.25">
      <c r="C205" s="15" t="s">
        <v>120</v>
      </c>
      <c r="D205" s="18">
        <v>43</v>
      </c>
      <c r="E205" s="84">
        <v>0</v>
      </c>
      <c r="F205" s="71">
        <f>D205*E205</f>
        <v>0</v>
      </c>
    </row>
    <row r="206" spans="1:7" x14ac:dyDescent="0.25">
      <c r="C206" s="329"/>
      <c r="F206" s="71"/>
    </row>
    <row r="207" spans="1:7" ht="28.5" customHeight="1" x14ac:dyDescent="0.25">
      <c r="A207" s="305" t="s">
        <v>731</v>
      </c>
      <c r="C207" s="375" t="s">
        <v>227</v>
      </c>
      <c r="D207" s="375"/>
      <c r="E207" s="375"/>
      <c r="F207" s="71"/>
    </row>
    <row r="208" spans="1:7" x14ac:dyDescent="0.25">
      <c r="C208" s="329"/>
      <c r="F208" s="71"/>
    </row>
    <row r="209" spans="1:7" x14ac:dyDescent="0.25">
      <c r="C209" s="326" t="s">
        <v>226</v>
      </c>
      <c r="D209" s="18">
        <v>30</v>
      </c>
      <c r="E209" s="84">
        <v>0</v>
      </c>
      <c r="F209" s="71">
        <f>D209*E209</f>
        <v>0</v>
      </c>
    </row>
    <row r="210" spans="1:7" ht="18.75" customHeight="1" x14ac:dyDescent="0.25">
      <c r="A210" s="49"/>
      <c r="B210" s="10"/>
      <c r="C210" s="11"/>
      <c r="D210" s="12"/>
      <c r="F210" s="71"/>
    </row>
    <row r="211" spans="1:7" s="2" customFormat="1" ht="18.75" customHeight="1" x14ac:dyDescent="0.25">
      <c r="A211" s="63" t="s">
        <v>101</v>
      </c>
      <c r="B211" s="10"/>
      <c r="C211" s="410" t="s">
        <v>102</v>
      </c>
      <c r="D211" s="382"/>
      <c r="E211" s="84"/>
      <c r="F211" s="71"/>
      <c r="G211" s="5"/>
    </row>
    <row r="212" spans="1:7" x14ac:dyDescent="0.25">
      <c r="F212" s="71"/>
    </row>
    <row r="213" spans="1:7" ht="81" customHeight="1" x14ac:dyDescent="0.25">
      <c r="A213" s="51" t="s">
        <v>198</v>
      </c>
      <c r="C213" s="375" t="s">
        <v>733</v>
      </c>
      <c r="D213" s="375"/>
      <c r="E213" s="375"/>
      <c r="F213" s="71"/>
    </row>
    <row r="214" spans="1:7" ht="13.5" customHeight="1" x14ac:dyDescent="0.25">
      <c r="C214" s="376"/>
      <c r="D214" s="376"/>
      <c r="E214" s="376"/>
      <c r="F214" s="71"/>
    </row>
    <row r="215" spans="1:7" x14ac:dyDescent="0.25">
      <c r="C215" s="15" t="s">
        <v>3</v>
      </c>
      <c r="D215" s="18">
        <v>126</v>
      </c>
      <c r="E215" s="84">
        <v>0</v>
      </c>
      <c r="F215" s="71">
        <f>D215*E215</f>
        <v>0</v>
      </c>
    </row>
    <row r="216" spans="1:7" x14ac:dyDescent="0.25">
      <c r="F216" s="71"/>
    </row>
    <row r="217" spans="1:7" ht="52.5" customHeight="1" x14ac:dyDescent="0.25">
      <c r="A217" s="51" t="s">
        <v>197</v>
      </c>
      <c r="C217" s="375" t="s">
        <v>734</v>
      </c>
      <c r="D217" s="375"/>
      <c r="E217" s="375"/>
      <c r="F217" s="71"/>
    </row>
    <row r="218" spans="1:7" x14ac:dyDescent="0.25">
      <c r="F218" s="71"/>
    </row>
    <row r="219" spans="1:7" x14ac:dyDescent="0.25">
      <c r="C219" s="15" t="s">
        <v>120</v>
      </c>
      <c r="D219" s="18">
        <v>266</v>
      </c>
      <c r="E219" s="84">
        <v>0</v>
      </c>
      <c r="F219" s="71">
        <f>D219*E219</f>
        <v>0</v>
      </c>
    </row>
    <row r="220" spans="1:7" x14ac:dyDescent="0.25">
      <c r="F220" s="71"/>
    </row>
    <row r="221" spans="1:7" ht="54" customHeight="1" x14ac:dyDescent="0.25">
      <c r="A221" s="51" t="s">
        <v>178</v>
      </c>
      <c r="C221" s="375" t="s">
        <v>266</v>
      </c>
      <c r="D221" s="375"/>
      <c r="E221" s="375"/>
      <c r="F221" s="71"/>
    </row>
    <row r="222" spans="1:7" ht="27.75" customHeight="1" x14ac:dyDescent="0.25">
      <c r="C222" s="377" t="s">
        <v>267</v>
      </c>
      <c r="D222" s="377"/>
      <c r="E222" s="377"/>
      <c r="F222" s="71"/>
    </row>
    <row r="223" spans="1:7" x14ac:dyDescent="0.25">
      <c r="C223" s="15" t="s">
        <v>55</v>
      </c>
      <c r="D223" s="18">
        <v>54</v>
      </c>
      <c r="E223" s="84">
        <v>0</v>
      </c>
      <c r="F223" s="71">
        <f>D223*E223</f>
        <v>0</v>
      </c>
    </row>
    <row r="224" spans="1:7" x14ac:dyDescent="0.25">
      <c r="C224" s="326"/>
      <c r="F224" s="71"/>
    </row>
    <row r="225" spans="1:7" s="2" customFormat="1" ht="12.75" customHeight="1" x14ac:dyDescent="0.25">
      <c r="A225" s="43" t="s">
        <v>87</v>
      </c>
      <c r="B225" s="44"/>
      <c r="C225" s="397" t="s">
        <v>437</v>
      </c>
      <c r="D225" s="397"/>
      <c r="E225" s="397"/>
      <c r="F225" s="71"/>
      <c r="G225" s="5"/>
    </row>
    <row r="226" spans="1:7" x14ac:dyDescent="0.25">
      <c r="C226" s="302"/>
      <c r="F226" s="71"/>
    </row>
    <row r="227" spans="1:7" ht="23.25" customHeight="1" x14ac:dyDescent="0.25">
      <c r="A227" s="51" t="s">
        <v>438</v>
      </c>
      <c r="C227" s="375" t="s">
        <v>649</v>
      </c>
      <c r="D227" s="375"/>
      <c r="E227" s="375"/>
      <c r="F227" s="71"/>
    </row>
    <row r="228" spans="1:7" ht="24.75" customHeight="1" x14ac:dyDescent="0.25">
      <c r="C228" s="377" t="s">
        <v>485</v>
      </c>
      <c r="D228" s="377"/>
      <c r="E228" s="377"/>
      <c r="F228" s="71"/>
    </row>
    <row r="229" spans="1:7" x14ac:dyDescent="0.25">
      <c r="C229" s="300" t="s">
        <v>439</v>
      </c>
      <c r="D229" s="18">
        <v>4530</v>
      </c>
      <c r="E229" s="84">
        <v>0</v>
      </c>
      <c r="F229" s="71">
        <f>D229*E229</f>
        <v>0</v>
      </c>
    </row>
    <row r="230" spans="1:7" x14ac:dyDescent="0.25">
      <c r="F230" s="71"/>
    </row>
    <row r="231" spans="1:7" ht="13.8" thickBot="1" x14ac:dyDescent="0.3">
      <c r="A231" s="53"/>
      <c r="B231" s="39"/>
      <c r="C231" s="395" t="s">
        <v>38</v>
      </c>
      <c r="D231" s="396"/>
      <c r="E231" s="88"/>
      <c r="F231" s="73">
        <f>SUM(F131:F230)</f>
        <v>0</v>
      </c>
    </row>
    <row r="232" spans="1:7" ht="13.8" thickTop="1" x14ac:dyDescent="0.25">
      <c r="A232" s="54"/>
      <c r="C232" s="13"/>
      <c r="D232" s="13"/>
      <c r="F232" s="71"/>
      <c r="G232"/>
    </row>
    <row r="233" spans="1:7" s="2" customFormat="1" ht="13.2" customHeight="1" x14ac:dyDescent="0.25">
      <c r="A233" s="60" t="s">
        <v>19</v>
      </c>
      <c r="B233" s="61"/>
      <c r="C233" s="380" t="s">
        <v>20</v>
      </c>
      <c r="D233" s="381"/>
      <c r="E233" s="83"/>
      <c r="F233" s="76"/>
      <c r="G233" s="5"/>
    </row>
    <row r="234" spans="1:7" x14ac:dyDescent="0.25">
      <c r="A234" s="54"/>
      <c r="C234" s="13"/>
      <c r="D234" s="13"/>
      <c r="F234" s="71"/>
      <c r="G234"/>
    </row>
    <row r="235" spans="1:7" s="2" customFormat="1" x14ac:dyDescent="0.25">
      <c r="A235" s="63" t="s">
        <v>68</v>
      </c>
      <c r="B235" s="10"/>
      <c r="C235" s="410" t="s">
        <v>69</v>
      </c>
      <c r="D235" s="382"/>
      <c r="E235" s="84"/>
      <c r="F235" s="71"/>
      <c r="G235" s="5"/>
    </row>
    <row r="236" spans="1:7" s="2" customFormat="1" x14ac:dyDescent="0.25">
      <c r="A236" s="63"/>
      <c r="B236" s="10"/>
      <c r="C236" s="11"/>
      <c r="D236" s="12"/>
      <c r="E236" s="102"/>
      <c r="F236" s="71"/>
      <c r="G236" s="5"/>
    </row>
    <row r="237" spans="1:7" ht="38.25" customHeight="1" x14ac:dyDescent="0.25">
      <c r="A237" s="51" t="s">
        <v>174</v>
      </c>
      <c r="B237" s="17"/>
      <c r="C237" s="375" t="s">
        <v>836</v>
      </c>
      <c r="D237" s="375"/>
      <c r="E237" s="375"/>
      <c r="F237" s="71"/>
      <c r="G237" s="4"/>
    </row>
    <row r="238" spans="1:7" s="2" customFormat="1" ht="43.5" customHeight="1" x14ac:dyDescent="0.25">
      <c r="A238" s="51"/>
      <c r="B238" s="13"/>
      <c r="C238" s="377" t="s">
        <v>268</v>
      </c>
      <c r="D238" s="377"/>
      <c r="E238" s="377"/>
      <c r="F238" s="71"/>
      <c r="G238" s="1"/>
    </row>
    <row r="239" spans="1:7" s="2" customFormat="1" x14ac:dyDescent="0.25">
      <c r="A239" s="51"/>
      <c r="B239" s="42"/>
      <c r="C239" s="125" t="s">
        <v>112</v>
      </c>
      <c r="D239" s="106">
        <v>218.1</v>
      </c>
      <c r="E239" s="126">
        <v>0</v>
      </c>
      <c r="F239" s="71">
        <f>D239*E239</f>
        <v>0</v>
      </c>
      <c r="G239" s="107"/>
    </row>
    <row r="240" spans="1:7" s="24" customFormat="1" x14ac:dyDescent="0.25">
      <c r="A240" s="54"/>
      <c r="B240" s="42"/>
      <c r="C240" s="42"/>
      <c r="D240" s="42"/>
      <c r="E240" s="90"/>
      <c r="F240" s="71"/>
    </row>
    <row r="241" spans="1:7" s="2" customFormat="1" ht="25.5" customHeight="1" x14ac:dyDescent="0.25">
      <c r="A241" s="63" t="s">
        <v>143</v>
      </c>
      <c r="B241" s="10"/>
      <c r="C241" s="410" t="s">
        <v>144</v>
      </c>
      <c r="D241" s="413"/>
      <c r="E241" s="90"/>
      <c r="F241" s="71"/>
      <c r="G241" s="5"/>
    </row>
    <row r="242" spans="1:7" s="24" customFormat="1" x14ac:dyDescent="0.25">
      <c r="A242" s="51"/>
      <c r="B242" s="42"/>
      <c r="C242" s="328"/>
      <c r="D242" s="106"/>
      <c r="E242" s="90"/>
      <c r="F242" s="71"/>
      <c r="G242" s="107"/>
    </row>
    <row r="243" spans="1:7" s="155" customFormat="1" ht="36" customHeight="1" x14ac:dyDescent="0.25">
      <c r="A243" s="51" t="s">
        <v>487</v>
      </c>
      <c r="B243" s="153"/>
      <c r="C243" s="383" t="s">
        <v>270</v>
      </c>
      <c r="D243" s="383"/>
      <c r="E243" s="383"/>
      <c r="F243" s="71"/>
      <c r="G243" s="154"/>
    </row>
    <row r="244" spans="1:7" s="24" customFormat="1" ht="38.25" customHeight="1" x14ac:dyDescent="0.25">
      <c r="A244" s="51"/>
      <c r="B244" s="42"/>
      <c r="C244" s="394" t="s">
        <v>814</v>
      </c>
      <c r="D244" s="394"/>
      <c r="E244" s="394"/>
      <c r="F244" s="71"/>
      <c r="G244" s="107"/>
    </row>
    <row r="245" spans="1:7" s="24" customFormat="1" ht="13.5" customHeight="1" x14ac:dyDescent="0.25">
      <c r="A245" s="51"/>
      <c r="B245" s="42"/>
      <c r="C245" s="394" t="s">
        <v>269</v>
      </c>
      <c r="D245" s="394"/>
      <c r="E245" s="394"/>
      <c r="F245" s="71"/>
      <c r="G245" s="107"/>
    </row>
    <row r="246" spans="1:7" s="24" customFormat="1" ht="15.6" x14ac:dyDescent="0.25">
      <c r="A246" s="51"/>
      <c r="B246" s="42"/>
      <c r="C246" s="347" t="s">
        <v>1</v>
      </c>
      <c r="D246" s="106">
        <v>490</v>
      </c>
      <c r="E246" s="90">
        <v>0</v>
      </c>
      <c r="F246" s="71">
        <f>D246*E246</f>
        <v>0</v>
      </c>
      <c r="G246" s="107"/>
    </row>
    <row r="247" spans="1:7" s="24" customFormat="1" x14ac:dyDescent="0.25">
      <c r="A247" s="51"/>
      <c r="B247" s="42"/>
      <c r="C247" s="125"/>
      <c r="D247" s="106"/>
      <c r="E247" s="90"/>
      <c r="F247" s="71"/>
      <c r="G247" s="107"/>
    </row>
    <row r="248" spans="1:7" s="155" customFormat="1" ht="40.5" customHeight="1" x14ac:dyDescent="0.25">
      <c r="A248" s="51" t="s">
        <v>145</v>
      </c>
      <c r="B248" s="153"/>
      <c r="C248" s="383" t="s">
        <v>736</v>
      </c>
      <c r="D248" s="383"/>
      <c r="E248" s="383"/>
      <c r="F248" s="71"/>
      <c r="G248" s="154"/>
    </row>
    <row r="249" spans="1:7" s="24" customFormat="1" ht="13.5" customHeight="1" x14ac:dyDescent="0.25">
      <c r="A249" s="51"/>
      <c r="B249" s="42"/>
      <c r="C249" s="394" t="s">
        <v>269</v>
      </c>
      <c r="D249" s="394"/>
      <c r="E249" s="394"/>
      <c r="F249" s="71"/>
      <c r="G249" s="107"/>
    </row>
    <row r="250" spans="1:7" s="24" customFormat="1" ht="15.6" x14ac:dyDescent="0.25">
      <c r="A250" s="51"/>
      <c r="B250" s="42"/>
      <c r="C250" s="125" t="s">
        <v>1</v>
      </c>
      <c r="D250" s="106">
        <v>176</v>
      </c>
      <c r="E250" s="90">
        <v>0</v>
      </c>
      <c r="F250" s="71">
        <f>D250*E250</f>
        <v>0</v>
      </c>
      <c r="G250" s="107"/>
    </row>
    <row r="251" spans="1:7" x14ac:dyDescent="0.25">
      <c r="A251" s="54"/>
      <c r="C251" s="13"/>
      <c r="D251" s="13"/>
      <c r="F251" s="71"/>
      <c r="G251"/>
    </row>
    <row r="252" spans="1:7" s="2" customFormat="1" ht="24" customHeight="1" x14ac:dyDescent="0.25">
      <c r="A252" s="63" t="s">
        <v>70</v>
      </c>
      <c r="B252" s="10"/>
      <c r="C252" s="410" t="s">
        <v>71</v>
      </c>
      <c r="D252" s="382"/>
      <c r="E252" s="84"/>
      <c r="F252" s="71"/>
      <c r="G252" s="5"/>
    </row>
    <row r="253" spans="1:7" x14ac:dyDescent="0.25">
      <c r="C253" s="15"/>
      <c r="F253" s="71"/>
    </row>
    <row r="254" spans="1:7" s="3" customFormat="1" ht="43.5" customHeight="1" x14ac:dyDescent="0.25">
      <c r="A254" s="51" t="s">
        <v>540</v>
      </c>
      <c r="B254" s="17"/>
      <c r="C254" s="375" t="s">
        <v>541</v>
      </c>
      <c r="D254" s="375"/>
      <c r="E254" s="375"/>
      <c r="F254" s="71"/>
      <c r="G254" s="4"/>
    </row>
    <row r="255" spans="1:7" x14ac:dyDescent="0.25">
      <c r="F255" s="71"/>
    </row>
    <row r="256" spans="1:7" ht="15.6" x14ac:dyDescent="0.25">
      <c r="C256" s="15" t="s">
        <v>1</v>
      </c>
      <c r="D256" s="18">
        <v>176</v>
      </c>
      <c r="E256" s="84">
        <v>0</v>
      </c>
      <c r="F256" s="71">
        <f>D256*E256</f>
        <v>0</v>
      </c>
    </row>
    <row r="257" spans="1:7" s="24" customFormat="1" x14ac:dyDescent="0.25">
      <c r="A257" s="51"/>
      <c r="B257" s="42"/>
      <c r="C257" s="125"/>
      <c r="D257" s="106"/>
      <c r="E257" s="90"/>
      <c r="F257" s="71"/>
      <c r="G257" s="107"/>
    </row>
    <row r="258" spans="1:7" ht="14.25" customHeight="1" x14ac:dyDescent="0.25">
      <c r="A258" s="54"/>
      <c r="C258" s="13"/>
      <c r="D258" s="13"/>
      <c r="F258" s="71"/>
      <c r="G258"/>
    </row>
    <row r="259" spans="1:7" s="3" customFormat="1" ht="37.5" customHeight="1" x14ac:dyDescent="0.25">
      <c r="A259" s="305" t="s">
        <v>737</v>
      </c>
      <c r="B259" s="17"/>
      <c r="C259" s="375" t="s">
        <v>837</v>
      </c>
      <c r="D259" s="375"/>
      <c r="E259" s="375"/>
      <c r="F259" s="71"/>
      <c r="G259" s="4"/>
    </row>
    <row r="260" spans="1:7" ht="14.25" customHeight="1" x14ac:dyDescent="0.25">
      <c r="C260" s="377" t="s">
        <v>98</v>
      </c>
      <c r="D260" s="377"/>
      <c r="E260" s="377"/>
      <c r="F260" s="71"/>
    </row>
    <row r="261" spans="1:7" ht="15.6" x14ac:dyDescent="0.25">
      <c r="C261" s="15" t="s">
        <v>6</v>
      </c>
      <c r="D261" s="18">
        <v>72</v>
      </c>
      <c r="E261" s="84">
        <v>0</v>
      </c>
      <c r="F261" s="71">
        <f>D261*E261</f>
        <v>0</v>
      </c>
    </row>
    <row r="262" spans="1:7" x14ac:dyDescent="0.25">
      <c r="A262" s="54"/>
      <c r="C262" s="13"/>
      <c r="D262" s="13"/>
      <c r="F262" s="71"/>
      <c r="G262"/>
    </row>
    <row r="263" spans="1:7" s="2" customFormat="1" ht="24" customHeight="1" x14ac:dyDescent="0.25">
      <c r="A263" s="63" t="s">
        <v>70</v>
      </c>
      <c r="B263" s="10"/>
      <c r="C263" s="410" t="s">
        <v>71</v>
      </c>
      <c r="D263" s="382"/>
      <c r="E263" s="84"/>
      <c r="F263" s="71"/>
      <c r="G263" s="5"/>
    </row>
    <row r="264" spans="1:7" x14ac:dyDescent="0.25">
      <c r="A264" s="54"/>
      <c r="C264" s="13"/>
      <c r="D264" s="13"/>
      <c r="F264" s="71"/>
      <c r="G264"/>
    </row>
    <row r="265" spans="1:7" s="2" customFormat="1" ht="15" customHeight="1" x14ac:dyDescent="0.25">
      <c r="A265" s="63" t="s">
        <v>146</v>
      </c>
      <c r="B265" s="10"/>
      <c r="C265" s="410" t="s">
        <v>147</v>
      </c>
      <c r="D265" s="382"/>
      <c r="E265" s="84"/>
      <c r="F265" s="71"/>
      <c r="G265" s="5"/>
    </row>
    <row r="266" spans="1:7" x14ac:dyDescent="0.25">
      <c r="A266" s="54"/>
      <c r="C266" s="13"/>
      <c r="D266" s="13"/>
      <c r="F266" s="71"/>
      <c r="G266"/>
    </row>
    <row r="267" spans="1:7" s="2" customFormat="1" x14ac:dyDescent="0.25">
      <c r="A267" s="63" t="s">
        <v>50</v>
      </c>
      <c r="B267" s="10"/>
      <c r="C267" s="410" t="s">
        <v>51</v>
      </c>
      <c r="D267" s="382"/>
      <c r="E267" s="84"/>
      <c r="F267" s="71"/>
      <c r="G267" s="5"/>
    </row>
    <row r="268" spans="1:7" s="3" customFormat="1" ht="13.5" customHeight="1" x14ac:dyDescent="0.25">
      <c r="A268" s="51"/>
      <c r="B268" s="13"/>
      <c r="C268" s="15"/>
      <c r="D268" s="18"/>
      <c r="E268" s="84"/>
      <c r="F268" s="71"/>
      <c r="G268" s="1"/>
    </row>
    <row r="269" spans="1:7" s="3" customFormat="1" ht="25.5" customHeight="1" x14ac:dyDescent="0.25">
      <c r="A269" s="51" t="s">
        <v>441</v>
      </c>
      <c r="B269" s="17"/>
      <c r="C269" s="375" t="s">
        <v>838</v>
      </c>
      <c r="D269" s="375"/>
      <c r="E269" s="375"/>
      <c r="F269" s="71"/>
      <c r="G269" s="4"/>
    </row>
    <row r="270" spans="1:7" ht="15.75" customHeight="1" x14ac:dyDescent="0.25">
      <c r="C270" s="377" t="s">
        <v>98</v>
      </c>
      <c r="D270" s="377"/>
      <c r="F270" s="71"/>
    </row>
    <row r="271" spans="1:7" ht="15.6" x14ac:dyDescent="0.25">
      <c r="C271" s="15" t="s">
        <v>6</v>
      </c>
      <c r="D271" s="18">
        <v>82</v>
      </c>
      <c r="E271" s="84">
        <v>0</v>
      </c>
      <c r="F271" s="71">
        <f>D271*E271</f>
        <v>0</v>
      </c>
    </row>
    <row r="272" spans="1:7" x14ac:dyDescent="0.25">
      <c r="A272" s="54"/>
      <c r="C272" s="13"/>
      <c r="D272" s="13"/>
      <c r="E272" s="102"/>
      <c r="F272" s="71"/>
      <c r="G272"/>
    </row>
    <row r="273" spans="1:7" x14ac:dyDescent="0.25">
      <c r="A273" s="63" t="s">
        <v>113</v>
      </c>
      <c r="B273" s="10"/>
      <c r="C273" s="410" t="s">
        <v>114</v>
      </c>
      <c r="D273" s="382"/>
      <c r="E273" s="102"/>
      <c r="F273" s="71"/>
      <c r="G273" s="5"/>
    </row>
    <row r="274" spans="1:7" x14ac:dyDescent="0.25">
      <c r="C274" s="15"/>
      <c r="F274" s="71"/>
    </row>
    <row r="275" spans="1:7" s="2" customFormat="1" ht="16.5" customHeight="1" x14ac:dyDescent="0.25">
      <c r="A275" s="63" t="s">
        <v>79</v>
      </c>
      <c r="B275" s="10"/>
      <c r="C275" s="410" t="s">
        <v>80</v>
      </c>
      <c r="D275" s="382"/>
      <c r="E275" s="84"/>
      <c r="F275" s="71"/>
      <c r="G275" s="5"/>
    </row>
    <row r="276" spans="1:7" s="3" customFormat="1" ht="17.25" customHeight="1" x14ac:dyDescent="0.25">
      <c r="A276" s="207" t="s">
        <v>252</v>
      </c>
      <c r="C276" s="414" t="s">
        <v>253</v>
      </c>
      <c r="D276" s="414"/>
      <c r="E276" s="414"/>
      <c r="F276" s="71"/>
      <c r="G276" s="4"/>
    </row>
    <row r="277" spans="1:7" x14ac:dyDescent="0.25">
      <c r="A277" s="207"/>
      <c r="B277"/>
      <c r="C277" s="415"/>
      <c r="D277" s="415"/>
      <c r="E277" s="415"/>
      <c r="F277" s="71"/>
    </row>
    <row r="278" spans="1:7" ht="15.6" x14ac:dyDescent="0.25">
      <c r="A278" s="207"/>
      <c r="B278"/>
      <c r="C278" s="208" t="s">
        <v>78</v>
      </c>
      <c r="D278" s="209">
        <v>236</v>
      </c>
      <c r="E278" s="85">
        <v>0</v>
      </c>
      <c r="F278" s="71">
        <f>D278*E278</f>
        <v>0</v>
      </c>
    </row>
    <row r="279" spans="1:7" x14ac:dyDescent="0.25">
      <c r="B279" s="42"/>
      <c r="C279" s="10"/>
      <c r="D279" s="42"/>
      <c r="E279" s="90"/>
      <c r="F279" s="71"/>
    </row>
    <row r="280" spans="1:7" ht="13.8" thickBot="1" x14ac:dyDescent="0.3">
      <c r="A280" s="53"/>
      <c r="B280" s="39"/>
      <c r="C280" s="395" t="s">
        <v>285</v>
      </c>
      <c r="D280" s="396"/>
      <c r="E280" s="88"/>
      <c r="F280" s="73">
        <f>SUM(F235:F278)</f>
        <v>0</v>
      </c>
    </row>
    <row r="281" spans="1:7" ht="13.8" thickTop="1" x14ac:dyDescent="0.25">
      <c r="A281" s="54"/>
      <c r="C281" s="13"/>
      <c r="D281" s="13"/>
      <c r="F281" s="71"/>
      <c r="G281"/>
    </row>
    <row r="282" spans="1:7" s="2" customFormat="1" x14ac:dyDescent="0.25">
      <c r="A282" s="60" t="s">
        <v>23</v>
      </c>
      <c r="B282" s="61"/>
      <c r="C282" s="380" t="s">
        <v>7</v>
      </c>
      <c r="D282" s="381"/>
      <c r="E282" s="83"/>
      <c r="F282" s="76"/>
      <c r="G282" s="5"/>
    </row>
    <row r="283" spans="1:7" s="2" customFormat="1" x14ac:dyDescent="0.25">
      <c r="A283" s="63"/>
      <c r="B283" s="10"/>
      <c r="C283" s="11"/>
      <c r="D283" s="12"/>
      <c r="E283" s="84"/>
      <c r="F283" s="71"/>
      <c r="G283" s="5"/>
    </row>
    <row r="284" spans="1:7" s="2" customFormat="1" ht="15" customHeight="1" x14ac:dyDescent="0.25">
      <c r="A284" s="63" t="s">
        <v>76</v>
      </c>
      <c r="B284" s="10"/>
      <c r="C284" s="410" t="s">
        <v>77</v>
      </c>
      <c r="D284" s="382"/>
      <c r="E284" s="84"/>
      <c r="F284" s="71"/>
      <c r="G284" s="5"/>
    </row>
    <row r="285" spans="1:7" s="2" customFormat="1" x14ac:dyDescent="0.25">
      <c r="A285" s="63"/>
      <c r="B285" s="10"/>
      <c r="C285" s="11"/>
      <c r="D285" s="12"/>
      <c r="E285" s="84"/>
      <c r="F285" s="71"/>
      <c r="G285" s="5"/>
    </row>
    <row r="286" spans="1:7" s="2" customFormat="1" ht="15" customHeight="1" x14ac:dyDescent="0.25">
      <c r="A286" s="63" t="s">
        <v>201</v>
      </c>
      <c r="B286" s="10"/>
      <c r="C286" s="410" t="s">
        <v>202</v>
      </c>
      <c r="D286" s="382"/>
      <c r="E286" s="84"/>
      <c r="F286" s="71"/>
      <c r="G286" s="5"/>
    </row>
    <row r="287" spans="1:7" s="2" customFormat="1" x14ac:dyDescent="0.25">
      <c r="A287" s="63"/>
      <c r="B287" s="10"/>
      <c r="C287" s="11"/>
      <c r="D287" s="12"/>
      <c r="E287" s="84"/>
      <c r="F287" s="71"/>
      <c r="G287" s="5"/>
    </row>
    <row r="288" spans="1:7" s="3" customFormat="1" ht="40.5" customHeight="1" x14ac:dyDescent="0.25">
      <c r="A288" s="51" t="s">
        <v>203</v>
      </c>
      <c r="B288" s="17"/>
      <c r="C288" s="375" t="s">
        <v>738</v>
      </c>
      <c r="D288" s="375"/>
      <c r="E288" s="375"/>
      <c r="F288" s="71"/>
      <c r="G288" s="4"/>
    </row>
    <row r="289" spans="1:7" ht="38.25" customHeight="1" x14ac:dyDescent="0.25">
      <c r="C289" s="377" t="s">
        <v>271</v>
      </c>
      <c r="D289" s="377"/>
      <c r="E289" s="377"/>
      <c r="F289" s="71"/>
    </row>
    <row r="290" spans="1:7" ht="15.6" x14ac:dyDescent="0.25">
      <c r="C290" s="15" t="s">
        <v>78</v>
      </c>
      <c r="D290" s="18">
        <v>212</v>
      </c>
      <c r="E290" s="84">
        <v>0</v>
      </c>
      <c r="F290" s="71">
        <f>D290*E290</f>
        <v>0</v>
      </c>
    </row>
    <row r="291" spans="1:7" s="2" customFormat="1" x14ac:dyDescent="0.25">
      <c r="A291" s="63"/>
      <c r="B291" s="10"/>
      <c r="C291" s="11"/>
      <c r="D291" s="12"/>
      <c r="E291" s="84"/>
      <c r="F291" s="71"/>
      <c r="G291" s="5"/>
    </row>
    <row r="292" spans="1:7" s="3" customFormat="1" ht="40.5" customHeight="1" x14ac:dyDescent="0.25">
      <c r="A292" s="51" t="s">
        <v>444</v>
      </c>
      <c r="B292" s="17"/>
      <c r="C292" s="375" t="s">
        <v>739</v>
      </c>
      <c r="D292" s="375"/>
      <c r="E292" s="375"/>
      <c r="F292" s="71"/>
      <c r="G292" s="4"/>
    </row>
    <row r="293" spans="1:7" ht="24.75" customHeight="1" x14ac:dyDescent="0.25">
      <c r="C293" s="377" t="s">
        <v>272</v>
      </c>
      <c r="D293" s="377"/>
      <c r="E293" s="377"/>
      <c r="F293" s="71"/>
    </row>
    <row r="294" spans="1:7" ht="15.6" x14ac:dyDescent="0.25">
      <c r="C294" s="15" t="s">
        <v>78</v>
      </c>
      <c r="D294" s="18">
        <v>12</v>
      </c>
      <c r="E294" s="84">
        <v>0</v>
      </c>
      <c r="F294" s="71">
        <f>D294*E294</f>
        <v>0</v>
      </c>
    </row>
    <row r="295" spans="1:7" s="2" customFormat="1" x14ac:dyDescent="0.25">
      <c r="A295" s="63"/>
      <c r="B295" s="10"/>
      <c r="C295" s="11"/>
      <c r="D295" s="12"/>
      <c r="E295" s="84"/>
      <c r="F295" s="71"/>
      <c r="G295" s="5"/>
    </row>
    <row r="296" spans="1:7" s="2" customFormat="1" ht="15" customHeight="1" x14ac:dyDescent="0.25">
      <c r="A296" s="63" t="s">
        <v>95</v>
      </c>
      <c r="B296" s="10"/>
      <c r="C296" s="410" t="s">
        <v>96</v>
      </c>
      <c r="D296" s="382"/>
      <c r="E296" s="84"/>
      <c r="F296" s="71"/>
      <c r="G296" s="5"/>
    </row>
    <row r="297" spans="1:7" s="3" customFormat="1" ht="13.5" customHeight="1" x14ac:dyDescent="0.25">
      <c r="A297" s="63"/>
      <c r="B297" s="10"/>
      <c r="C297" s="11"/>
      <c r="D297" s="12"/>
      <c r="E297" s="102"/>
      <c r="F297" s="71"/>
      <c r="G297" s="1"/>
    </row>
    <row r="298" spans="1:7" ht="52.5" customHeight="1" x14ac:dyDescent="0.25">
      <c r="A298" s="51" t="s">
        <v>553</v>
      </c>
      <c r="B298" s="17"/>
      <c r="C298" s="375" t="s">
        <v>839</v>
      </c>
      <c r="D298" s="375"/>
      <c r="E298" s="375"/>
      <c r="F298" s="71"/>
      <c r="G298" s="5"/>
    </row>
    <row r="299" spans="1:7" x14ac:dyDescent="0.25">
      <c r="E299" s="102"/>
      <c r="F299" s="71"/>
      <c r="G299" s="5"/>
    </row>
    <row r="300" spans="1:7" x14ac:dyDescent="0.25">
      <c r="C300" s="15" t="s">
        <v>60</v>
      </c>
      <c r="D300" s="20">
        <v>24</v>
      </c>
      <c r="E300" s="102">
        <v>0</v>
      </c>
      <c r="F300" s="71">
        <f>D300*E300</f>
        <v>0</v>
      </c>
      <c r="G300" s="4"/>
    </row>
    <row r="301" spans="1:7" s="3" customFormat="1" ht="13.5" customHeight="1" x14ac:dyDescent="0.25">
      <c r="A301" s="63"/>
      <c r="B301" s="10"/>
      <c r="C301" s="11"/>
      <c r="D301" s="12"/>
      <c r="E301" s="102"/>
      <c r="F301" s="71"/>
      <c r="G301" s="1"/>
    </row>
    <row r="302" spans="1:7" ht="53.25" customHeight="1" x14ac:dyDescent="0.25">
      <c r="A302" s="51" t="s">
        <v>554</v>
      </c>
      <c r="B302" s="17"/>
      <c r="C302" s="375" t="s">
        <v>840</v>
      </c>
      <c r="D302" s="375"/>
      <c r="E302" s="375"/>
      <c r="F302" s="71"/>
      <c r="G302" s="5"/>
    </row>
    <row r="303" spans="1:7" x14ac:dyDescent="0.25">
      <c r="E303" s="102"/>
      <c r="F303" s="71"/>
      <c r="G303" s="5"/>
    </row>
    <row r="304" spans="1:7" x14ac:dyDescent="0.25">
      <c r="C304" s="15" t="s">
        <v>60</v>
      </c>
      <c r="D304" s="20">
        <v>66</v>
      </c>
      <c r="E304" s="102">
        <v>0</v>
      </c>
      <c r="F304" s="71">
        <f>D304*E304</f>
        <v>0</v>
      </c>
      <c r="G304" s="4"/>
    </row>
    <row r="305" spans="1:7" s="3" customFormat="1" ht="13.5" customHeight="1" x14ac:dyDescent="0.25">
      <c r="A305" s="63"/>
      <c r="B305" s="10"/>
      <c r="C305" s="11"/>
      <c r="D305" s="12"/>
      <c r="E305" s="102"/>
      <c r="F305" s="71"/>
      <c r="G305" s="1"/>
    </row>
    <row r="306" spans="1:7" ht="58.5" customHeight="1" x14ac:dyDescent="0.25">
      <c r="A306" s="51" t="s">
        <v>741</v>
      </c>
      <c r="B306" s="17"/>
      <c r="C306" s="375" t="s">
        <v>740</v>
      </c>
      <c r="D306" s="375"/>
      <c r="E306" s="375"/>
      <c r="F306" s="71"/>
      <c r="G306" s="5"/>
    </row>
    <row r="307" spans="1:7" x14ac:dyDescent="0.25">
      <c r="E307" s="102"/>
      <c r="F307" s="71"/>
      <c r="G307" s="5"/>
    </row>
    <row r="308" spans="1:7" x14ac:dyDescent="0.25">
      <c r="C308" s="15" t="s">
        <v>60</v>
      </c>
      <c r="D308" s="20">
        <v>78</v>
      </c>
      <c r="E308" s="102">
        <v>0</v>
      </c>
      <c r="F308" s="71">
        <f>D308*E308</f>
        <v>0</v>
      </c>
      <c r="G308" s="4"/>
    </row>
    <row r="309" spans="1:7" s="3" customFormat="1" ht="13.5" customHeight="1" x14ac:dyDescent="0.25">
      <c r="A309" s="63"/>
      <c r="B309" s="10"/>
      <c r="C309" s="11"/>
      <c r="D309" s="12"/>
      <c r="E309" s="102"/>
      <c r="F309" s="71"/>
      <c r="G309" s="1"/>
    </row>
    <row r="310" spans="1:7" ht="25.5" customHeight="1" x14ac:dyDescent="0.25">
      <c r="A310" s="305" t="s">
        <v>742</v>
      </c>
      <c r="B310" s="17"/>
      <c r="C310" s="375" t="s">
        <v>743</v>
      </c>
      <c r="D310" s="375"/>
      <c r="E310" s="375"/>
      <c r="F310" s="71"/>
      <c r="G310" s="5"/>
    </row>
    <row r="311" spans="1:7" x14ac:dyDescent="0.25">
      <c r="E311" s="102"/>
      <c r="F311" s="71"/>
      <c r="G311" s="5"/>
    </row>
    <row r="312" spans="1:7" x14ac:dyDescent="0.25">
      <c r="C312" s="15" t="s">
        <v>55</v>
      </c>
      <c r="D312" s="20">
        <v>4</v>
      </c>
      <c r="E312" s="102">
        <v>0</v>
      </c>
      <c r="F312" s="71">
        <f>D312*E312</f>
        <v>0</v>
      </c>
      <c r="G312" s="4"/>
    </row>
    <row r="313" spans="1:7" s="3" customFormat="1" ht="12" customHeight="1" x14ac:dyDescent="0.25">
      <c r="A313" s="63"/>
      <c r="B313" s="10"/>
      <c r="C313" s="11"/>
      <c r="D313" s="12"/>
      <c r="E313" s="102"/>
      <c r="F313" s="71"/>
      <c r="G313" s="1"/>
    </row>
    <row r="314" spans="1:7" ht="25.5" customHeight="1" x14ac:dyDescent="0.25">
      <c r="A314" s="164" t="s">
        <v>204</v>
      </c>
      <c r="B314" s="17"/>
      <c r="C314" s="375" t="s">
        <v>565</v>
      </c>
      <c r="D314" s="375"/>
      <c r="E314" s="375"/>
      <c r="F314" s="71"/>
      <c r="G314" s="5"/>
    </row>
    <row r="315" spans="1:7" x14ac:dyDescent="0.25">
      <c r="E315" s="102"/>
      <c r="F315" s="71"/>
      <c r="G315" s="5"/>
    </row>
    <row r="316" spans="1:7" x14ac:dyDescent="0.25">
      <c r="C316" s="15" t="s">
        <v>60</v>
      </c>
      <c r="D316" s="20">
        <v>78</v>
      </c>
      <c r="E316" s="102">
        <v>0</v>
      </c>
      <c r="F316" s="71">
        <f>D316*E316</f>
        <v>0</v>
      </c>
      <c r="G316" s="4"/>
    </row>
    <row r="317" spans="1:7" x14ac:dyDescent="0.25">
      <c r="C317" s="15"/>
      <c r="F317" s="71"/>
      <c r="G317" s="1" t="s">
        <v>81</v>
      </c>
    </row>
    <row r="318" spans="1:7" s="2" customFormat="1" x14ac:dyDescent="0.25">
      <c r="A318" s="63" t="s">
        <v>75</v>
      </c>
      <c r="B318" s="10"/>
      <c r="C318" s="410" t="s">
        <v>82</v>
      </c>
      <c r="D318" s="382"/>
      <c r="E318" s="84"/>
      <c r="F318" s="71"/>
      <c r="G318" s="5"/>
    </row>
    <row r="319" spans="1:7" s="2" customFormat="1" x14ac:dyDescent="0.25">
      <c r="A319" s="63"/>
      <c r="B319" s="10"/>
      <c r="C319" s="330"/>
      <c r="D319" s="329"/>
      <c r="E319" s="84"/>
      <c r="F319" s="71"/>
      <c r="G319" s="5"/>
    </row>
    <row r="320" spans="1:7" s="3" customFormat="1" ht="50.25" customHeight="1" x14ac:dyDescent="0.25">
      <c r="A320" s="51" t="s">
        <v>232</v>
      </c>
      <c r="B320" s="17"/>
      <c r="C320" s="375" t="s">
        <v>273</v>
      </c>
      <c r="D320" s="375"/>
      <c r="E320" s="375"/>
      <c r="F320" s="71"/>
      <c r="G320" s="1"/>
    </row>
    <row r="321" spans="1:9" s="3" customFormat="1" ht="15.75" customHeight="1" x14ac:dyDescent="0.25">
      <c r="A321" s="51"/>
      <c r="B321" s="17"/>
      <c r="C321" s="14"/>
      <c r="D321" s="14"/>
      <c r="E321" s="105"/>
      <c r="F321" s="71"/>
      <c r="G321" s="1"/>
    </row>
    <row r="322" spans="1:9" x14ac:dyDescent="0.25">
      <c r="C322" s="15" t="s">
        <v>115</v>
      </c>
      <c r="D322" s="18">
        <v>6</v>
      </c>
      <c r="E322" s="102">
        <v>0</v>
      </c>
      <c r="F322" s="71">
        <f>D322*E322</f>
        <v>0</v>
      </c>
      <c r="G322" s="5"/>
    </row>
    <row r="323" spans="1:9" x14ac:dyDescent="0.25">
      <c r="C323" s="15"/>
      <c r="E323" s="102"/>
      <c r="F323" s="71"/>
      <c r="G323" s="5"/>
    </row>
    <row r="324" spans="1:9" s="3" customFormat="1" ht="58.2" customHeight="1" x14ac:dyDescent="0.25">
      <c r="A324" s="305" t="s">
        <v>898</v>
      </c>
      <c r="B324" s="17"/>
      <c r="C324" s="375" t="s">
        <v>899</v>
      </c>
      <c r="D324" s="375"/>
      <c r="E324" s="375"/>
      <c r="F324" s="71"/>
      <c r="G324" s="4"/>
    </row>
    <row r="325" spans="1:9" x14ac:dyDescent="0.25">
      <c r="F325" s="71"/>
    </row>
    <row r="326" spans="1:9" ht="16.5" customHeight="1" x14ac:dyDescent="0.25">
      <c r="C326" s="15" t="s">
        <v>230</v>
      </c>
      <c r="D326" s="18">
        <v>15</v>
      </c>
      <c r="E326" s="84">
        <v>0</v>
      </c>
      <c r="F326" s="71">
        <f>D326*E326</f>
        <v>0</v>
      </c>
    </row>
    <row r="327" spans="1:9" x14ac:dyDescent="0.25">
      <c r="F327" s="71"/>
    </row>
    <row r="328" spans="1:9" s="3" customFormat="1" ht="71.25" customHeight="1" x14ac:dyDescent="0.25">
      <c r="A328" s="51" t="s">
        <v>274</v>
      </c>
      <c r="B328" s="17"/>
      <c r="C328" s="375" t="s">
        <v>841</v>
      </c>
      <c r="D328" s="375"/>
      <c r="E328" s="375"/>
      <c r="F328" s="71"/>
      <c r="G328" s="4"/>
    </row>
    <row r="329" spans="1:9" x14ac:dyDescent="0.25">
      <c r="F329" s="71"/>
    </row>
    <row r="330" spans="1:9" x14ac:dyDescent="0.25">
      <c r="C330" s="15" t="s">
        <v>205</v>
      </c>
      <c r="D330" s="18">
        <v>1</v>
      </c>
      <c r="E330" s="84">
        <v>0</v>
      </c>
      <c r="F330" s="71">
        <f>D330*E330</f>
        <v>0</v>
      </c>
      <c r="I330" t="s">
        <v>206</v>
      </c>
    </row>
    <row r="331" spans="1:9" x14ac:dyDescent="0.25">
      <c r="F331" s="71"/>
    </row>
    <row r="332" spans="1:9" s="3" customFormat="1" ht="110.25" customHeight="1" x14ac:dyDescent="0.25">
      <c r="A332" s="51" t="s">
        <v>208</v>
      </c>
      <c r="B332" s="17"/>
      <c r="C332" s="375" t="s">
        <v>842</v>
      </c>
      <c r="D332" s="375"/>
      <c r="E332" s="375"/>
      <c r="F332" s="71"/>
      <c r="G332" s="4"/>
    </row>
    <row r="333" spans="1:9" x14ac:dyDescent="0.25">
      <c r="F333" s="71"/>
    </row>
    <row r="334" spans="1:9" x14ac:dyDescent="0.25">
      <c r="C334" s="15" t="s">
        <v>205</v>
      </c>
      <c r="D334" s="18">
        <v>1</v>
      </c>
      <c r="E334" s="84">
        <v>0</v>
      </c>
      <c r="F334" s="71">
        <f>D334*E334</f>
        <v>0</v>
      </c>
      <c r="I334" t="s">
        <v>206</v>
      </c>
    </row>
    <row r="335" spans="1:9" x14ac:dyDescent="0.25">
      <c r="C335" s="15"/>
      <c r="E335" s="102"/>
      <c r="F335" s="71"/>
      <c r="G335" s="5"/>
    </row>
    <row r="336" spans="1:9" x14ac:dyDescent="0.25">
      <c r="C336" s="15"/>
      <c r="D336" s="20"/>
      <c r="F336" s="71"/>
    </row>
    <row r="337" spans="1:7" ht="13.8" thickBot="1" x14ac:dyDescent="0.3">
      <c r="A337" s="53"/>
      <c r="B337" s="39"/>
      <c r="C337" s="395" t="s">
        <v>8</v>
      </c>
      <c r="D337" s="396"/>
      <c r="E337" s="88"/>
      <c r="F337" s="73">
        <f>SUM(F282:F336)</f>
        <v>0</v>
      </c>
    </row>
    <row r="338" spans="1:7" ht="13.8" thickTop="1" x14ac:dyDescent="0.25">
      <c r="A338" s="52"/>
      <c r="B338" s="36"/>
      <c r="C338" s="354"/>
      <c r="D338" s="36"/>
      <c r="E338" s="87"/>
      <c r="F338" s="71"/>
    </row>
    <row r="339" spans="1:7" s="2" customFormat="1" ht="13.2" customHeight="1" x14ac:dyDescent="0.25">
      <c r="A339" s="60" t="s">
        <v>25</v>
      </c>
      <c r="B339" s="61"/>
      <c r="C339" s="380" t="s">
        <v>26</v>
      </c>
      <c r="D339" s="381"/>
      <c r="E339" s="83"/>
      <c r="F339" s="76"/>
      <c r="G339" s="5"/>
    </row>
    <row r="340" spans="1:7" s="2" customFormat="1" x14ac:dyDescent="0.25">
      <c r="A340" s="63" t="s">
        <v>52</v>
      </c>
      <c r="B340" s="10"/>
      <c r="C340" s="410" t="s">
        <v>107</v>
      </c>
      <c r="D340" s="382"/>
      <c r="E340" s="84"/>
      <c r="F340" s="71"/>
      <c r="G340" s="5"/>
    </row>
    <row r="341" spans="1:7" ht="13.95" customHeight="1" x14ac:dyDescent="0.25">
      <c r="A341" s="54"/>
      <c r="C341" s="13"/>
      <c r="D341" s="13"/>
      <c r="F341" s="71"/>
      <c r="G341"/>
    </row>
    <row r="342" spans="1:7" s="3" customFormat="1" ht="63" customHeight="1" x14ac:dyDescent="0.25">
      <c r="A342" s="51" t="s">
        <v>210</v>
      </c>
      <c r="B342" s="17"/>
      <c r="C342" s="375" t="s">
        <v>745</v>
      </c>
      <c r="D342" s="375"/>
      <c r="E342" s="375"/>
      <c r="F342" s="71"/>
      <c r="G342" s="4"/>
    </row>
    <row r="343" spans="1:7" x14ac:dyDescent="0.25">
      <c r="C343" s="377"/>
      <c r="D343" s="377"/>
      <c r="E343" s="377"/>
      <c r="F343" s="71"/>
    </row>
    <row r="344" spans="1:7" ht="15.6" x14ac:dyDescent="0.25">
      <c r="C344" s="15" t="s">
        <v>1</v>
      </c>
      <c r="D344" s="18">
        <v>213</v>
      </c>
      <c r="E344" s="84">
        <v>0</v>
      </c>
      <c r="F344" s="71">
        <f>D344*E344</f>
        <v>0</v>
      </c>
    </row>
    <row r="345" spans="1:7" s="172" customFormat="1" x14ac:dyDescent="0.25">
      <c r="A345" s="165"/>
      <c r="B345" s="166"/>
      <c r="C345" s="167"/>
      <c r="D345" s="168"/>
      <c r="E345" s="169"/>
      <c r="F345" s="71"/>
      <c r="G345" s="171"/>
    </row>
    <row r="346" spans="1:7" s="176" customFormat="1" ht="37.5" customHeight="1" x14ac:dyDescent="0.25">
      <c r="A346" s="165" t="s">
        <v>452</v>
      </c>
      <c r="B346" s="173"/>
      <c r="C346" s="390" t="s">
        <v>746</v>
      </c>
      <c r="D346" s="390"/>
      <c r="E346" s="390"/>
      <c r="F346" s="71"/>
      <c r="G346" s="175"/>
    </row>
    <row r="347" spans="1:7" ht="39" customHeight="1" x14ac:dyDescent="0.25">
      <c r="C347" s="377" t="s">
        <v>275</v>
      </c>
      <c r="D347" s="377"/>
      <c r="E347" s="377"/>
      <c r="F347" s="71"/>
    </row>
    <row r="348" spans="1:7" x14ac:dyDescent="0.25">
      <c r="C348" s="15" t="s">
        <v>179</v>
      </c>
      <c r="D348" s="18">
        <v>406.5</v>
      </c>
      <c r="E348" s="84">
        <v>0</v>
      </c>
      <c r="F348" s="71">
        <f>D348*E348</f>
        <v>0</v>
      </c>
    </row>
    <row r="349" spans="1:7" x14ac:dyDescent="0.25">
      <c r="F349" s="71"/>
    </row>
    <row r="350" spans="1:7" s="3" customFormat="1" ht="50.25" customHeight="1" x14ac:dyDescent="0.25">
      <c r="A350" s="51" t="s">
        <v>747</v>
      </c>
      <c r="B350" s="17"/>
      <c r="C350" s="375" t="s">
        <v>748</v>
      </c>
      <c r="D350" s="375"/>
      <c r="E350" s="375"/>
      <c r="F350" s="71"/>
      <c r="G350" s="4"/>
    </row>
    <row r="351" spans="1:7" x14ac:dyDescent="0.25">
      <c r="C351" s="377" t="s">
        <v>276</v>
      </c>
      <c r="D351" s="377"/>
      <c r="E351" s="377"/>
      <c r="F351" s="71"/>
    </row>
    <row r="352" spans="1:7" ht="15.6" x14ac:dyDescent="0.25">
      <c r="C352" s="15" t="s">
        <v>1</v>
      </c>
      <c r="D352" s="18">
        <v>576.1</v>
      </c>
      <c r="E352" s="84">
        <v>0</v>
      </c>
      <c r="F352" s="71">
        <f>D352*E352</f>
        <v>0</v>
      </c>
    </row>
    <row r="353" spans="1:7" ht="13.95" customHeight="1" x14ac:dyDescent="0.25">
      <c r="A353" s="54"/>
      <c r="C353" s="13"/>
      <c r="D353" s="13"/>
      <c r="F353" s="71"/>
      <c r="G353"/>
    </row>
    <row r="354" spans="1:7" s="3" customFormat="1" ht="79.5" customHeight="1" x14ac:dyDescent="0.25">
      <c r="A354" s="305" t="s">
        <v>749</v>
      </c>
      <c r="B354" s="17"/>
      <c r="C354" s="375" t="s">
        <v>277</v>
      </c>
      <c r="D354" s="375"/>
      <c r="E354" s="375"/>
      <c r="F354" s="71"/>
      <c r="G354" s="4"/>
    </row>
    <row r="355" spans="1:7" x14ac:dyDescent="0.25">
      <c r="F355" s="71"/>
    </row>
    <row r="356" spans="1:7" ht="15.6" x14ac:dyDescent="0.25">
      <c r="C356" s="15" t="s">
        <v>1</v>
      </c>
      <c r="D356" s="18">
        <v>100.5</v>
      </c>
      <c r="E356" s="84">
        <v>0</v>
      </c>
      <c r="F356" s="71">
        <f>D356*E356</f>
        <v>0</v>
      </c>
    </row>
    <row r="357" spans="1:7" x14ac:dyDescent="0.25">
      <c r="C357" s="329"/>
      <c r="F357" s="71"/>
    </row>
    <row r="358" spans="1:7" s="3" customFormat="1" ht="39" customHeight="1" x14ac:dyDescent="0.25">
      <c r="A358" s="305" t="s">
        <v>751</v>
      </c>
      <c r="B358" s="17"/>
      <c r="C358" s="375" t="s">
        <v>681</v>
      </c>
      <c r="D358" s="375"/>
      <c r="E358" s="375"/>
      <c r="F358" s="71"/>
      <c r="G358" s="4"/>
    </row>
    <row r="359" spans="1:7" x14ac:dyDescent="0.25">
      <c r="C359" s="329"/>
      <c r="F359" s="71"/>
    </row>
    <row r="360" spans="1:7" ht="15.6" x14ac:dyDescent="0.25">
      <c r="C360" s="326" t="s">
        <v>1</v>
      </c>
      <c r="D360" s="18">
        <v>53.2</v>
      </c>
      <c r="E360" s="84">
        <v>0</v>
      </c>
      <c r="F360" s="71">
        <f>D360*E360</f>
        <v>0</v>
      </c>
    </row>
    <row r="361" spans="1:7" x14ac:dyDescent="0.25">
      <c r="C361" s="329"/>
      <c r="F361" s="71"/>
    </row>
    <row r="362" spans="1:7" s="185" customFormat="1" ht="28.5" customHeight="1" x14ac:dyDescent="0.25">
      <c r="A362" s="291" t="s">
        <v>750</v>
      </c>
      <c r="B362" s="183"/>
      <c r="C362" s="388" t="s">
        <v>843</v>
      </c>
      <c r="D362" s="388"/>
      <c r="E362" s="388"/>
      <c r="F362" s="71"/>
      <c r="G362" s="311"/>
    </row>
    <row r="363" spans="1:7" x14ac:dyDescent="0.25">
      <c r="C363" s="329"/>
      <c r="F363" s="71"/>
    </row>
    <row r="364" spans="1:7" ht="15.6" x14ac:dyDescent="0.25">
      <c r="C364" s="326" t="s">
        <v>688</v>
      </c>
      <c r="D364" s="18">
        <v>89.5</v>
      </c>
      <c r="E364" s="84">
        <v>0</v>
      </c>
      <c r="F364" s="71">
        <f>D364*E364</f>
        <v>0</v>
      </c>
    </row>
    <row r="365" spans="1:7" x14ac:dyDescent="0.25">
      <c r="C365" s="302"/>
      <c r="F365" s="71"/>
    </row>
    <row r="366" spans="1:7" s="185" customFormat="1" ht="39" customHeight="1" x14ac:dyDescent="0.25">
      <c r="A366" s="291" t="s">
        <v>752</v>
      </c>
      <c r="B366" s="183"/>
      <c r="C366" s="388" t="s">
        <v>753</v>
      </c>
      <c r="D366" s="388"/>
      <c r="E366" s="388"/>
      <c r="F366" s="71"/>
      <c r="G366" s="311"/>
    </row>
    <row r="367" spans="1:7" x14ac:dyDescent="0.25">
      <c r="C367" s="302"/>
      <c r="F367" s="71"/>
    </row>
    <row r="368" spans="1:7" x14ac:dyDescent="0.25">
      <c r="C368" s="326" t="s">
        <v>754</v>
      </c>
      <c r="D368" s="18">
        <v>4</v>
      </c>
      <c r="E368" s="84">
        <v>0</v>
      </c>
      <c r="F368" s="71">
        <f>D368*E368</f>
        <v>0</v>
      </c>
    </row>
    <row r="369" spans="1:7" x14ac:dyDescent="0.25">
      <c r="C369" s="302"/>
      <c r="F369" s="71"/>
    </row>
    <row r="370" spans="1:7" s="3" customFormat="1" ht="66.75" customHeight="1" x14ac:dyDescent="0.25">
      <c r="A370" s="51" t="s">
        <v>213</v>
      </c>
      <c r="B370" s="17"/>
      <c r="C370" s="375" t="s">
        <v>755</v>
      </c>
      <c r="D370" s="375"/>
      <c r="E370" s="375"/>
      <c r="F370" s="71"/>
      <c r="G370" s="4"/>
    </row>
    <row r="371" spans="1:7" ht="17.25" customHeight="1" x14ac:dyDescent="0.25">
      <c r="C371" s="377" t="s">
        <v>756</v>
      </c>
      <c r="D371" s="389"/>
      <c r="E371" s="389"/>
      <c r="F371" s="71"/>
    </row>
    <row r="372" spans="1:7" x14ac:dyDescent="0.25">
      <c r="C372" s="300" t="s">
        <v>244</v>
      </c>
      <c r="D372" s="18">
        <v>31</v>
      </c>
      <c r="E372" s="84">
        <v>0</v>
      </c>
      <c r="F372" s="71">
        <f>D372*E372</f>
        <v>0</v>
      </c>
    </row>
    <row r="373" spans="1:7" s="2" customFormat="1" x14ac:dyDescent="0.25">
      <c r="A373" s="63"/>
      <c r="B373" s="10"/>
      <c r="C373" s="11"/>
      <c r="D373" s="12"/>
      <c r="E373" s="84"/>
      <c r="F373" s="71"/>
      <c r="G373" s="5"/>
    </row>
    <row r="374" spans="1:7" s="2" customFormat="1" x14ac:dyDescent="0.25">
      <c r="A374" s="63" t="s">
        <v>92</v>
      </c>
      <c r="B374" s="10"/>
      <c r="C374" s="410" t="s">
        <v>93</v>
      </c>
      <c r="D374" s="382"/>
      <c r="E374" s="84"/>
      <c r="F374" s="71"/>
      <c r="G374" s="5"/>
    </row>
    <row r="375" spans="1:7" x14ac:dyDescent="0.25">
      <c r="C375" s="15"/>
      <c r="F375" s="71"/>
    </row>
    <row r="376" spans="1:7" s="3" customFormat="1" ht="54.75" customHeight="1" x14ac:dyDescent="0.25">
      <c r="A376" s="51" t="s">
        <v>39</v>
      </c>
      <c r="B376" s="17"/>
      <c r="C376" s="375" t="s">
        <v>868</v>
      </c>
      <c r="D376" s="375"/>
      <c r="E376" s="375"/>
      <c r="F376" s="71"/>
      <c r="G376" s="4"/>
    </row>
    <row r="377" spans="1:7" ht="27.75" customHeight="1" x14ac:dyDescent="0.25">
      <c r="C377" s="377" t="s">
        <v>757</v>
      </c>
      <c r="D377" s="377"/>
      <c r="E377" s="377"/>
      <c r="F377" s="71"/>
    </row>
    <row r="378" spans="1:7" x14ac:dyDescent="0.25">
      <c r="C378" s="15" t="s">
        <v>5</v>
      </c>
      <c r="D378" s="18">
        <v>24714</v>
      </c>
      <c r="E378" s="84">
        <v>0</v>
      </c>
      <c r="F378" s="71">
        <f>D378*E378</f>
        <v>0</v>
      </c>
    </row>
    <row r="379" spans="1:7" x14ac:dyDescent="0.25">
      <c r="F379" s="71"/>
    </row>
    <row r="380" spans="1:7" s="3" customFormat="1" ht="57" customHeight="1" x14ac:dyDescent="0.25">
      <c r="A380" s="51" t="s">
        <v>758</v>
      </c>
      <c r="B380" s="17"/>
      <c r="C380" s="376" t="s">
        <v>867</v>
      </c>
      <c r="D380" s="376"/>
      <c r="E380" s="376"/>
      <c r="F380" s="71"/>
      <c r="G380" s="4"/>
    </row>
    <row r="381" spans="1:7" ht="25.5" customHeight="1" x14ac:dyDescent="0.25">
      <c r="C381" s="377" t="s">
        <v>490</v>
      </c>
      <c r="D381" s="377"/>
      <c r="E381" s="377"/>
      <c r="F381" s="71"/>
    </row>
    <row r="382" spans="1:7" x14ac:dyDescent="0.25">
      <c r="C382" s="15" t="s">
        <v>5</v>
      </c>
      <c r="D382" s="18">
        <v>150653</v>
      </c>
      <c r="E382" s="84">
        <v>0</v>
      </c>
      <c r="F382" s="71">
        <f>D382*E382</f>
        <v>0</v>
      </c>
    </row>
    <row r="383" spans="1:7" x14ac:dyDescent="0.25">
      <c r="F383" s="71"/>
    </row>
    <row r="384" spans="1:7" s="3" customFormat="1" ht="30.75" customHeight="1" x14ac:dyDescent="0.25">
      <c r="A384" s="305" t="s">
        <v>759</v>
      </c>
      <c r="B384" s="17"/>
      <c r="C384" s="375" t="s">
        <v>278</v>
      </c>
      <c r="D384" s="375"/>
      <c r="E384" s="375"/>
      <c r="F384" s="71"/>
      <c r="G384" s="4"/>
    </row>
    <row r="385" spans="1:7" x14ac:dyDescent="0.25">
      <c r="F385" s="71"/>
    </row>
    <row r="386" spans="1:7" x14ac:dyDescent="0.25">
      <c r="C386" s="15" t="s">
        <v>5</v>
      </c>
      <c r="D386" s="18">
        <v>5866</v>
      </c>
      <c r="E386" s="84">
        <v>0</v>
      </c>
      <c r="F386" s="71">
        <f>D386*E386</f>
        <v>0</v>
      </c>
    </row>
    <row r="387" spans="1:7" s="66" customFormat="1" x14ac:dyDescent="0.25">
      <c r="A387" s="117"/>
      <c r="B387" s="111"/>
      <c r="C387" s="324"/>
      <c r="D387" s="119"/>
      <c r="E387" s="85"/>
      <c r="F387" s="71"/>
      <c r="G387" s="65"/>
    </row>
    <row r="388" spans="1:7" s="185" customFormat="1" ht="24.75" customHeight="1" x14ac:dyDescent="0.25">
      <c r="A388" s="291" t="s">
        <v>760</v>
      </c>
      <c r="B388" s="183"/>
      <c r="C388" s="388" t="s">
        <v>844</v>
      </c>
      <c r="D388" s="388"/>
      <c r="E388" s="388"/>
      <c r="F388" s="71"/>
      <c r="G388" s="311"/>
    </row>
    <row r="389" spans="1:7" s="66" customFormat="1" x14ac:dyDescent="0.25">
      <c r="A389" s="117"/>
      <c r="B389" s="111"/>
      <c r="C389" s="324"/>
      <c r="D389" s="119"/>
      <c r="E389" s="85"/>
      <c r="F389" s="71"/>
      <c r="G389" s="65"/>
    </row>
    <row r="390" spans="1:7" s="66" customFormat="1" x14ac:dyDescent="0.25">
      <c r="A390" s="117"/>
      <c r="B390" s="111"/>
      <c r="C390" s="325" t="s">
        <v>222</v>
      </c>
      <c r="D390" s="119">
        <v>29</v>
      </c>
      <c r="E390" s="85">
        <v>0</v>
      </c>
      <c r="F390" s="71">
        <f>D390*E390</f>
        <v>0</v>
      </c>
      <c r="G390" s="65"/>
    </row>
    <row r="391" spans="1:7" x14ac:dyDescent="0.25">
      <c r="C391" s="329"/>
      <c r="F391" s="71"/>
    </row>
    <row r="392" spans="1:7" s="185" customFormat="1" ht="30.75" customHeight="1" x14ac:dyDescent="0.25">
      <c r="A392" s="291" t="s">
        <v>761</v>
      </c>
      <c r="B392" s="183"/>
      <c r="C392" s="388" t="s">
        <v>687</v>
      </c>
      <c r="D392" s="388"/>
      <c r="E392" s="388"/>
      <c r="F392" s="71"/>
      <c r="G392" s="311"/>
    </row>
    <row r="393" spans="1:7" s="66" customFormat="1" x14ac:dyDescent="0.25">
      <c r="A393" s="117"/>
      <c r="B393" s="111"/>
      <c r="C393" s="324"/>
      <c r="D393" s="119"/>
      <c r="E393" s="85"/>
      <c r="F393" s="71"/>
      <c r="G393" s="65"/>
    </row>
    <row r="394" spans="1:7" s="66" customFormat="1" x14ac:dyDescent="0.25">
      <c r="A394" s="117"/>
      <c r="B394" s="111"/>
      <c r="C394" s="325" t="s">
        <v>222</v>
      </c>
      <c r="D394" s="119">
        <v>32</v>
      </c>
      <c r="E394" s="85">
        <v>0</v>
      </c>
      <c r="F394" s="71">
        <f>D394*E394</f>
        <v>0</v>
      </c>
      <c r="G394" s="65"/>
    </row>
    <row r="395" spans="1:7" x14ac:dyDescent="0.25">
      <c r="C395" s="329"/>
      <c r="F395" s="71"/>
    </row>
    <row r="396" spans="1:7" s="185" customFormat="1" ht="30.75" customHeight="1" x14ac:dyDescent="0.25">
      <c r="A396" s="291" t="s">
        <v>762</v>
      </c>
      <c r="B396" s="183"/>
      <c r="C396" s="388" t="s">
        <v>763</v>
      </c>
      <c r="D396" s="388"/>
      <c r="E396" s="388"/>
      <c r="F396" s="71"/>
      <c r="G396" s="311"/>
    </row>
    <row r="397" spans="1:7" s="66" customFormat="1" x14ac:dyDescent="0.25">
      <c r="A397" s="117"/>
      <c r="B397" s="111"/>
      <c r="C397" s="324"/>
      <c r="D397" s="119"/>
      <c r="E397" s="85"/>
      <c r="F397" s="71"/>
      <c r="G397" s="65"/>
    </row>
    <row r="398" spans="1:7" s="66" customFormat="1" ht="15.6" x14ac:dyDescent="0.25">
      <c r="A398" s="117"/>
      <c r="B398" s="111"/>
      <c r="C398" s="325" t="s">
        <v>618</v>
      </c>
      <c r="D398" s="119">
        <v>126</v>
      </c>
      <c r="E398" s="85">
        <v>0</v>
      </c>
      <c r="F398" s="71">
        <f>D398*E398</f>
        <v>0</v>
      </c>
      <c r="G398" s="65"/>
    </row>
    <row r="399" spans="1:7" s="2" customFormat="1" x14ac:dyDescent="0.25">
      <c r="A399" s="63"/>
      <c r="B399" s="10"/>
      <c r="C399" s="11"/>
      <c r="D399" s="12"/>
      <c r="E399" s="84"/>
      <c r="F399" s="71"/>
      <c r="G399" s="5"/>
    </row>
    <row r="400" spans="1:7" s="2" customFormat="1" x14ac:dyDescent="0.25">
      <c r="A400" s="63" t="s">
        <v>94</v>
      </c>
      <c r="B400" s="10"/>
      <c r="C400" s="410" t="s">
        <v>148</v>
      </c>
      <c r="D400" s="382"/>
      <c r="E400" s="84"/>
      <c r="F400" s="71"/>
      <c r="G400" s="5"/>
    </row>
    <row r="401" spans="1:7" x14ac:dyDescent="0.25">
      <c r="C401" s="15"/>
      <c r="F401" s="71"/>
    </row>
    <row r="402" spans="1:7" s="3" customFormat="1" ht="59.25" customHeight="1" x14ac:dyDescent="0.25">
      <c r="A402" s="51" t="s">
        <v>61</v>
      </c>
      <c r="B402" s="17"/>
      <c r="C402" s="375" t="s">
        <v>767</v>
      </c>
      <c r="D402" s="375"/>
      <c r="E402" s="375"/>
      <c r="F402" s="71"/>
      <c r="G402" s="4"/>
    </row>
    <row r="403" spans="1:7" ht="45.75" customHeight="1" x14ac:dyDescent="0.25">
      <c r="C403" s="377" t="s">
        <v>489</v>
      </c>
      <c r="D403" s="377"/>
      <c r="F403" s="71"/>
    </row>
    <row r="404" spans="1:7" x14ac:dyDescent="0.25">
      <c r="C404" s="15" t="s">
        <v>55</v>
      </c>
      <c r="D404" s="18">
        <v>31.3</v>
      </c>
      <c r="E404" s="84">
        <v>0</v>
      </c>
      <c r="F404" s="71">
        <f>PRODUCT(D404,E404)</f>
        <v>0</v>
      </c>
    </row>
    <row r="405" spans="1:7" x14ac:dyDescent="0.25">
      <c r="C405" s="15"/>
      <c r="F405" s="71"/>
    </row>
    <row r="406" spans="1:7" s="3" customFormat="1" ht="51.75" customHeight="1" x14ac:dyDescent="0.25">
      <c r="A406" s="51" t="s">
        <v>149</v>
      </c>
      <c r="B406" s="17"/>
      <c r="C406" s="375" t="s">
        <v>765</v>
      </c>
      <c r="D406" s="375"/>
      <c r="E406" s="375"/>
      <c r="F406" s="71"/>
      <c r="G406" s="4"/>
    </row>
    <row r="407" spans="1:7" s="3" customFormat="1" ht="14.25" customHeight="1" x14ac:dyDescent="0.25">
      <c r="A407" s="51"/>
      <c r="B407" s="17"/>
      <c r="C407" s="376" t="s">
        <v>183</v>
      </c>
      <c r="D407" s="376"/>
      <c r="E407" s="376"/>
      <c r="F407" s="71"/>
      <c r="G407" s="4"/>
    </row>
    <row r="408" spans="1:7" ht="15.6" x14ac:dyDescent="0.25">
      <c r="C408" s="15" t="s">
        <v>4</v>
      </c>
      <c r="D408" s="18">
        <v>721.5</v>
      </c>
      <c r="E408" s="84">
        <v>0</v>
      </c>
      <c r="F408" s="71">
        <f>PRODUCT(D408,E408)</f>
        <v>0</v>
      </c>
    </row>
    <row r="409" spans="1:7" x14ac:dyDescent="0.25">
      <c r="C409" s="15"/>
      <c r="F409" s="71"/>
    </row>
    <row r="410" spans="1:7" s="3" customFormat="1" ht="50.25" customHeight="1" x14ac:dyDescent="0.25">
      <c r="A410" s="51" t="s">
        <v>149</v>
      </c>
      <c r="B410" s="17"/>
      <c r="C410" s="375" t="s">
        <v>769</v>
      </c>
      <c r="D410" s="375"/>
      <c r="E410" s="375"/>
      <c r="F410" s="71"/>
      <c r="G410" s="4"/>
    </row>
    <row r="411" spans="1:7" s="3" customFormat="1" ht="76.5" customHeight="1" x14ac:dyDescent="0.25">
      <c r="A411" s="51"/>
      <c r="B411" s="17"/>
      <c r="C411" s="376" t="s">
        <v>491</v>
      </c>
      <c r="D411" s="376"/>
      <c r="E411" s="376"/>
      <c r="F411" s="71"/>
      <c r="G411" s="4"/>
    </row>
    <row r="412" spans="1:7" ht="15.6" x14ac:dyDescent="0.25">
      <c r="C412" s="15" t="s">
        <v>4</v>
      </c>
      <c r="D412" s="18">
        <v>670</v>
      </c>
      <c r="E412" s="84">
        <v>0</v>
      </c>
      <c r="F412" s="71">
        <f>PRODUCT(D412,E412)</f>
        <v>0</v>
      </c>
    </row>
    <row r="413" spans="1:7" x14ac:dyDescent="0.25">
      <c r="F413" s="71"/>
    </row>
    <row r="414" spans="1:7" s="3" customFormat="1" ht="26.25" customHeight="1" x14ac:dyDescent="0.25">
      <c r="A414" s="51" t="s">
        <v>184</v>
      </c>
      <c r="B414" s="17"/>
      <c r="C414" s="375" t="s">
        <v>846</v>
      </c>
      <c r="D414" s="375"/>
      <c r="E414" s="375"/>
      <c r="F414" s="71"/>
      <c r="G414" s="4"/>
    </row>
    <row r="415" spans="1:7" x14ac:dyDescent="0.25">
      <c r="F415" s="71"/>
    </row>
    <row r="416" spans="1:7" ht="15.6" x14ac:dyDescent="0.25">
      <c r="C416" s="15" t="s">
        <v>4</v>
      </c>
      <c r="D416" s="18">
        <v>721.5</v>
      </c>
      <c r="E416" s="84">
        <v>0</v>
      </c>
      <c r="F416" s="71">
        <f>PRODUCT(D416,E416)</f>
        <v>0</v>
      </c>
    </row>
    <row r="417" spans="1:9" x14ac:dyDescent="0.25">
      <c r="F417" s="71"/>
    </row>
    <row r="418" spans="1:9" s="3" customFormat="1" ht="27" customHeight="1" x14ac:dyDescent="0.25">
      <c r="A418" s="51" t="s">
        <v>185</v>
      </c>
      <c r="B418" s="17"/>
      <c r="C418" s="375" t="s">
        <v>847</v>
      </c>
      <c r="D418" s="375"/>
      <c r="E418" s="375"/>
      <c r="F418" s="71"/>
      <c r="G418" s="4"/>
    </row>
    <row r="419" spans="1:9" x14ac:dyDescent="0.25">
      <c r="F419" s="71"/>
    </row>
    <row r="420" spans="1:9" ht="15.6" x14ac:dyDescent="0.25">
      <c r="C420" s="15" t="s">
        <v>4</v>
      </c>
      <c r="D420" s="18">
        <v>670</v>
      </c>
      <c r="E420" s="84">
        <v>0</v>
      </c>
      <c r="F420" s="71">
        <f>PRODUCT(D420,E420)</f>
        <v>0</v>
      </c>
    </row>
    <row r="421" spans="1:9" ht="13.2" customHeight="1" x14ac:dyDescent="0.25">
      <c r="F421" s="71"/>
    </row>
    <row r="422" spans="1:9" s="2" customFormat="1" x14ac:dyDescent="0.25">
      <c r="A422" s="63" t="s">
        <v>56</v>
      </c>
      <c r="B422" s="10"/>
      <c r="C422" s="410" t="s">
        <v>57</v>
      </c>
      <c r="D422" s="382"/>
      <c r="E422" s="84"/>
      <c r="F422" s="71"/>
      <c r="G422" s="5"/>
    </row>
    <row r="423" spans="1:9" s="2" customFormat="1" ht="13.5" customHeight="1" x14ac:dyDescent="0.25">
      <c r="A423" s="63"/>
      <c r="B423" s="10"/>
      <c r="C423" s="11"/>
      <c r="D423" s="12"/>
      <c r="E423" s="84"/>
      <c r="F423" s="71"/>
      <c r="G423" s="5"/>
    </row>
    <row r="424" spans="1:9" s="3" customFormat="1" ht="57.75" customHeight="1" x14ac:dyDescent="0.25">
      <c r="A424" s="305" t="s">
        <v>770</v>
      </c>
      <c r="B424" s="17"/>
      <c r="C424" s="375" t="s">
        <v>848</v>
      </c>
      <c r="D424" s="375"/>
      <c r="E424" s="375"/>
      <c r="F424" s="71"/>
      <c r="G424" s="4"/>
    </row>
    <row r="425" spans="1:9" ht="24" customHeight="1" x14ac:dyDescent="0.25">
      <c r="C425" s="377" t="s">
        <v>279</v>
      </c>
      <c r="D425" s="377"/>
      <c r="E425" s="377"/>
      <c r="F425" s="71"/>
    </row>
    <row r="426" spans="1:9" ht="20.25" customHeight="1" x14ac:dyDescent="0.25">
      <c r="C426" s="15" t="s">
        <v>214</v>
      </c>
      <c r="D426" s="18">
        <v>112.2</v>
      </c>
      <c r="E426" s="84">
        <v>0</v>
      </c>
      <c r="F426" s="71">
        <f>D426*E426</f>
        <v>0</v>
      </c>
    </row>
    <row r="427" spans="1:9" s="2" customFormat="1" x14ac:dyDescent="0.25">
      <c r="A427" s="63"/>
      <c r="B427" s="10"/>
      <c r="C427" s="11"/>
      <c r="D427" s="181"/>
      <c r="E427" s="84"/>
      <c r="F427" s="71"/>
      <c r="G427" s="178"/>
      <c r="H427" s="178"/>
      <c r="I427" s="178"/>
    </row>
    <row r="428" spans="1:9" s="3" customFormat="1" ht="52.5" customHeight="1" x14ac:dyDescent="0.25">
      <c r="A428" s="305" t="s">
        <v>771</v>
      </c>
      <c r="B428" s="17"/>
      <c r="C428" s="375" t="s">
        <v>772</v>
      </c>
      <c r="D428" s="375"/>
      <c r="E428" s="375"/>
      <c r="F428" s="71"/>
      <c r="G428" s="179"/>
      <c r="H428" s="179"/>
      <c r="I428" s="179"/>
    </row>
    <row r="429" spans="1:9" ht="14.25" customHeight="1" x14ac:dyDescent="0.25">
      <c r="C429" s="377" t="s">
        <v>280</v>
      </c>
      <c r="D429" s="377"/>
      <c r="E429" s="377"/>
      <c r="F429" s="71"/>
      <c r="G429" s="180"/>
      <c r="H429" s="180"/>
      <c r="I429" s="180"/>
    </row>
    <row r="430" spans="1:9" ht="13.8" x14ac:dyDescent="0.25">
      <c r="C430" s="326" t="s">
        <v>773</v>
      </c>
      <c r="D430" s="181">
        <v>290.7</v>
      </c>
      <c r="E430" s="84">
        <v>0</v>
      </c>
      <c r="F430" s="71">
        <f>D430*E430</f>
        <v>0</v>
      </c>
      <c r="G430" s="180"/>
      <c r="H430" s="180"/>
      <c r="I430" s="180"/>
    </row>
    <row r="431" spans="1:9" x14ac:dyDescent="0.25">
      <c r="C431" s="15"/>
      <c r="D431" s="181"/>
      <c r="F431" s="71"/>
      <c r="G431" s="180"/>
      <c r="H431" s="180"/>
      <c r="I431" s="180"/>
    </row>
    <row r="432" spans="1:9" s="3" customFormat="1" ht="24.75" customHeight="1" x14ac:dyDescent="0.25">
      <c r="A432" s="305" t="s">
        <v>774</v>
      </c>
      <c r="B432" s="17"/>
      <c r="C432" s="375" t="s">
        <v>281</v>
      </c>
      <c r="D432" s="375"/>
      <c r="E432" s="375"/>
      <c r="F432" s="71"/>
      <c r="G432" s="4"/>
    </row>
    <row r="433" spans="1:9" ht="13.5" customHeight="1" x14ac:dyDescent="0.25">
      <c r="C433" s="377" t="s">
        <v>242</v>
      </c>
      <c r="D433" s="377"/>
      <c r="E433" s="377"/>
      <c r="F433" s="71"/>
    </row>
    <row r="434" spans="1:9" ht="13.5" customHeight="1" x14ac:dyDescent="0.25">
      <c r="C434" s="15" t="s">
        <v>1</v>
      </c>
      <c r="D434" s="18">
        <v>9</v>
      </c>
      <c r="E434" s="84">
        <v>0</v>
      </c>
      <c r="F434" s="71">
        <f>D434*E434</f>
        <v>0</v>
      </c>
    </row>
    <row r="435" spans="1:9" s="2" customFormat="1" ht="13.5" customHeight="1" x14ac:dyDescent="0.25">
      <c r="A435" s="63"/>
      <c r="B435" s="10"/>
      <c r="C435" s="11"/>
      <c r="D435" s="12"/>
      <c r="E435" s="84"/>
      <c r="F435" s="71"/>
      <c r="G435" s="5"/>
    </row>
    <row r="436" spans="1:9" s="3" customFormat="1" ht="26.25" customHeight="1" x14ac:dyDescent="0.25">
      <c r="A436" s="305" t="s">
        <v>775</v>
      </c>
      <c r="B436" s="17"/>
      <c r="C436" s="375" t="s">
        <v>243</v>
      </c>
      <c r="D436" s="375"/>
      <c r="E436" s="375"/>
      <c r="F436" s="71"/>
      <c r="G436" s="4"/>
    </row>
    <row r="437" spans="1:9" ht="13.5" customHeight="1" x14ac:dyDescent="0.25">
      <c r="C437" s="377" t="s">
        <v>242</v>
      </c>
      <c r="D437" s="377"/>
      <c r="E437" s="377"/>
      <c r="F437" s="71"/>
    </row>
    <row r="438" spans="1:9" ht="13.5" customHeight="1" x14ac:dyDescent="0.25">
      <c r="C438" s="15" t="s">
        <v>1</v>
      </c>
      <c r="D438" s="18">
        <v>19.2</v>
      </c>
      <c r="E438" s="84">
        <v>0</v>
      </c>
      <c r="F438" s="71">
        <f>D438*E438</f>
        <v>0</v>
      </c>
    </row>
    <row r="439" spans="1:9" s="2" customFormat="1" x14ac:dyDescent="0.25">
      <c r="A439" s="63"/>
      <c r="B439" s="10"/>
      <c r="C439" s="11"/>
      <c r="D439" s="12"/>
      <c r="E439" s="84"/>
      <c r="F439" s="71"/>
      <c r="G439" s="5"/>
    </row>
    <row r="440" spans="1:9" s="2" customFormat="1" x14ac:dyDescent="0.25">
      <c r="A440" s="63" t="s">
        <v>154</v>
      </c>
      <c r="B440" s="10"/>
      <c r="C440" s="410" t="s">
        <v>155</v>
      </c>
      <c r="D440" s="382"/>
      <c r="E440" s="84"/>
      <c r="F440" s="71"/>
      <c r="G440" s="5"/>
    </row>
    <row r="441" spans="1:9" s="2" customFormat="1" x14ac:dyDescent="0.25">
      <c r="A441" s="63"/>
      <c r="B441" s="10"/>
      <c r="C441" s="11"/>
      <c r="D441" s="12"/>
      <c r="E441" s="84"/>
      <c r="F441" s="71"/>
      <c r="G441" s="5"/>
    </row>
    <row r="442" spans="1:9" s="2" customFormat="1" x14ac:dyDescent="0.25">
      <c r="A442" s="63" t="s">
        <v>215</v>
      </c>
      <c r="B442" s="10"/>
      <c r="C442" s="410" t="s">
        <v>216</v>
      </c>
      <c r="D442" s="382"/>
      <c r="E442" s="84"/>
      <c r="F442" s="71"/>
      <c r="G442" s="5"/>
    </row>
    <row r="443" spans="1:9" s="2" customFormat="1" ht="13.5" customHeight="1" x14ac:dyDescent="0.25">
      <c r="A443" s="63"/>
      <c r="B443" s="10"/>
      <c r="C443" s="11"/>
      <c r="D443" s="181"/>
      <c r="E443" s="84"/>
      <c r="F443" s="71"/>
      <c r="G443" s="178"/>
      <c r="H443" s="178"/>
      <c r="I443" s="178"/>
    </row>
    <row r="444" spans="1:9" s="3" customFormat="1" ht="76.5" customHeight="1" x14ac:dyDescent="0.25">
      <c r="A444" s="305" t="s">
        <v>776</v>
      </c>
      <c r="B444" s="17"/>
      <c r="C444" s="375" t="s">
        <v>245</v>
      </c>
      <c r="D444" s="375"/>
      <c r="E444" s="375"/>
      <c r="F444" s="71"/>
      <c r="G444" s="179"/>
      <c r="H444" s="179"/>
      <c r="I444" s="179"/>
    </row>
    <row r="445" spans="1:9" ht="14.25" customHeight="1" x14ac:dyDescent="0.25">
      <c r="C445" s="377" t="s">
        <v>217</v>
      </c>
      <c r="D445" s="377"/>
      <c r="E445" s="377"/>
      <c r="F445" s="71"/>
      <c r="G445" s="180"/>
      <c r="H445" s="180"/>
      <c r="I445" s="180"/>
    </row>
    <row r="446" spans="1:9" x14ac:dyDescent="0.25">
      <c r="C446" s="15" t="s">
        <v>3</v>
      </c>
      <c r="D446" s="181">
        <v>65</v>
      </c>
      <c r="E446" s="84">
        <v>0</v>
      </c>
      <c r="F446" s="71">
        <f>D446*E446</f>
        <v>0</v>
      </c>
      <c r="G446" s="180"/>
      <c r="H446" s="180"/>
      <c r="I446" s="180"/>
    </row>
    <row r="447" spans="1:9" s="62" customFormat="1" x14ac:dyDescent="0.25">
      <c r="A447" s="43"/>
      <c r="B447" s="44"/>
      <c r="C447" s="301"/>
      <c r="D447" s="177"/>
      <c r="E447" s="85"/>
      <c r="F447" s="71"/>
      <c r="G447" s="182"/>
      <c r="H447" s="182"/>
      <c r="I447" s="182"/>
    </row>
    <row r="448" spans="1:9" s="185" customFormat="1" ht="89.25" customHeight="1" x14ac:dyDescent="0.25">
      <c r="A448" s="117" t="s">
        <v>583</v>
      </c>
      <c r="B448" s="183"/>
      <c r="C448" s="388" t="s">
        <v>849</v>
      </c>
      <c r="D448" s="388"/>
      <c r="E448" s="388"/>
      <c r="F448" s="71"/>
      <c r="G448" s="184"/>
      <c r="H448" s="184"/>
      <c r="I448" s="184"/>
    </row>
    <row r="449" spans="1:9" s="66" customFormat="1" ht="26.25" customHeight="1" x14ac:dyDescent="0.25">
      <c r="A449" s="117"/>
      <c r="B449" s="111"/>
      <c r="C449" s="392" t="s">
        <v>787</v>
      </c>
      <c r="D449" s="392"/>
      <c r="E449" s="392"/>
      <c r="F449" s="71"/>
      <c r="G449" s="186"/>
      <c r="H449" s="186"/>
      <c r="I449" s="186"/>
    </row>
    <row r="450" spans="1:9" s="66" customFormat="1" x14ac:dyDescent="0.25">
      <c r="A450" s="117"/>
      <c r="B450" s="111"/>
      <c r="C450" s="299" t="s">
        <v>3</v>
      </c>
      <c r="D450" s="177">
        <v>24</v>
      </c>
      <c r="E450" s="85">
        <v>0</v>
      </c>
      <c r="F450" s="71">
        <f>D450*E450</f>
        <v>0</v>
      </c>
      <c r="G450" s="186"/>
      <c r="H450" s="186"/>
      <c r="I450" s="186"/>
    </row>
    <row r="451" spans="1:9" s="62" customFormat="1" x14ac:dyDescent="0.25">
      <c r="A451" s="43"/>
      <c r="B451" s="44"/>
      <c r="C451" s="301"/>
      <c r="D451" s="177"/>
      <c r="E451" s="85"/>
      <c r="F451" s="71"/>
      <c r="G451" s="182"/>
      <c r="H451" s="182"/>
      <c r="I451" s="182"/>
    </row>
    <row r="452" spans="1:9" s="185" customFormat="1" ht="93.75" customHeight="1" x14ac:dyDescent="0.25">
      <c r="A452" s="117" t="s">
        <v>584</v>
      </c>
      <c r="B452" s="183"/>
      <c r="C452" s="388" t="s">
        <v>850</v>
      </c>
      <c r="D452" s="388"/>
      <c r="E452" s="388"/>
      <c r="F452" s="71"/>
      <c r="G452" s="184"/>
      <c r="H452" s="184"/>
      <c r="I452" s="184"/>
    </row>
    <row r="453" spans="1:9" s="66" customFormat="1" ht="27.75" customHeight="1" x14ac:dyDescent="0.25">
      <c r="A453" s="117"/>
      <c r="B453" s="111"/>
      <c r="C453" s="392" t="s">
        <v>492</v>
      </c>
      <c r="D453" s="392"/>
      <c r="E453" s="392"/>
      <c r="F453" s="71"/>
      <c r="G453" s="186"/>
      <c r="H453" s="186"/>
      <c r="I453" s="186"/>
    </row>
    <row r="454" spans="1:9" s="66" customFormat="1" x14ac:dyDescent="0.25">
      <c r="A454" s="117"/>
      <c r="B454" s="111"/>
      <c r="C454" s="299" t="s">
        <v>3</v>
      </c>
      <c r="D454" s="177">
        <v>26</v>
      </c>
      <c r="E454" s="85">
        <v>0</v>
      </c>
      <c r="F454" s="71">
        <f>D454*E454</f>
        <v>0</v>
      </c>
      <c r="G454" s="186"/>
      <c r="H454" s="186"/>
      <c r="I454" s="186"/>
    </row>
    <row r="455" spans="1:9" s="62" customFormat="1" x14ac:dyDescent="0.25">
      <c r="A455" s="43"/>
      <c r="B455" s="44"/>
      <c r="C455" s="301"/>
      <c r="D455" s="177"/>
      <c r="E455" s="85"/>
      <c r="F455" s="71"/>
      <c r="G455" s="182"/>
      <c r="H455" s="182"/>
      <c r="I455" s="182"/>
    </row>
    <row r="456" spans="1:9" s="185" customFormat="1" ht="89.25" customHeight="1" x14ac:dyDescent="0.25">
      <c r="A456" s="117" t="s">
        <v>777</v>
      </c>
      <c r="B456" s="183"/>
      <c r="C456" s="388" t="s">
        <v>851</v>
      </c>
      <c r="D456" s="388"/>
      <c r="E456" s="388"/>
      <c r="F456" s="71"/>
      <c r="G456" s="184"/>
      <c r="H456" s="184"/>
      <c r="I456" s="184"/>
    </row>
    <row r="457" spans="1:9" s="66" customFormat="1" ht="30" customHeight="1" x14ac:dyDescent="0.25">
      <c r="A457" s="117"/>
      <c r="B457" s="111"/>
      <c r="C457" s="392" t="s">
        <v>493</v>
      </c>
      <c r="D457" s="392"/>
      <c r="E457" s="392"/>
      <c r="F457" s="71"/>
      <c r="G457" s="186"/>
      <c r="H457" s="186"/>
      <c r="I457" s="186"/>
    </row>
    <row r="458" spans="1:9" s="66" customFormat="1" x14ac:dyDescent="0.25">
      <c r="A458" s="117"/>
      <c r="B458" s="111"/>
      <c r="C458" s="299" t="s">
        <v>3</v>
      </c>
      <c r="D458" s="177">
        <v>8</v>
      </c>
      <c r="E458" s="85">
        <v>0</v>
      </c>
      <c r="F458" s="71">
        <f>D458*E458</f>
        <v>0</v>
      </c>
      <c r="G458" s="186"/>
      <c r="H458" s="186"/>
      <c r="I458" s="186"/>
    </row>
    <row r="459" spans="1:9" s="62" customFormat="1" x14ac:dyDescent="0.25">
      <c r="A459" s="43"/>
      <c r="B459" s="44"/>
      <c r="C459" s="331"/>
      <c r="D459" s="177"/>
      <c r="E459" s="85"/>
      <c r="F459" s="71"/>
      <c r="G459" s="182"/>
      <c r="H459" s="182"/>
      <c r="I459" s="182"/>
    </row>
    <row r="460" spans="1:9" s="185" customFormat="1" ht="92.25" customHeight="1" x14ac:dyDescent="0.25">
      <c r="A460" s="291" t="s">
        <v>790</v>
      </c>
      <c r="B460" s="183"/>
      <c r="C460" s="388" t="s">
        <v>852</v>
      </c>
      <c r="D460" s="388"/>
      <c r="E460" s="388"/>
      <c r="F460" s="71"/>
      <c r="G460" s="184"/>
      <c r="H460" s="184"/>
      <c r="I460" s="184"/>
    </row>
    <row r="461" spans="1:9" s="66" customFormat="1" ht="21" customHeight="1" x14ac:dyDescent="0.25">
      <c r="A461" s="117"/>
      <c r="B461" s="111"/>
      <c r="C461" s="392" t="s">
        <v>778</v>
      </c>
      <c r="D461" s="392"/>
      <c r="E461" s="392"/>
      <c r="F461" s="71"/>
      <c r="G461" s="186"/>
      <c r="H461" s="186"/>
      <c r="I461" s="186"/>
    </row>
    <row r="462" spans="1:9" s="66" customFormat="1" x14ac:dyDescent="0.25">
      <c r="A462" s="117"/>
      <c r="B462" s="111"/>
      <c r="C462" s="332" t="s">
        <v>3</v>
      </c>
      <c r="D462" s="177">
        <v>1</v>
      </c>
      <c r="E462" s="85">
        <v>0</v>
      </c>
      <c r="F462" s="71">
        <f>D462*E462</f>
        <v>0</v>
      </c>
      <c r="G462" s="186"/>
      <c r="H462" s="186"/>
      <c r="I462" s="186"/>
    </row>
    <row r="463" spans="1:9" s="62" customFormat="1" x14ac:dyDescent="0.25">
      <c r="A463" s="43"/>
      <c r="B463" s="44"/>
      <c r="C463" s="339"/>
      <c r="D463" s="177"/>
      <c r="E463" s="85"/>
      <c r="F463" s="71"/>
      <c r="G463" s="182"/>
      <c r="H463" s="182"/>
      <c r="I463" s="182"/>
    </row>
    <row r="464" spans="1:9" s="185" customFormat="1" ht="90" customHeight="1" x14ac:dyDescent="0.25">
      <c r="A464" s="291" t="s">
        <v>791</v>
      </c>
      <c r="B464" s="183"/>
      <c r="C464" s="388" t="s">
        <v>853</v>
      </c>
      <c r="D464" s="388"/>
      <c r="E464" s="388"/>
      <c r="F464" s="71"/>
      <c r="G464" s="184"/>
      <c r="H464" s="184"/>
      <c r="I464" s="184"/>
    </row>
    <row r="465" spans="1:9" s="66" customFormat="1" ht="33" customHeight="1" x14ac:dyDescent="0.25">
      <c r="A465" s="117"/>
      <c r="B465" s="111"/>
      <c r="C465" s="392" t="s">
        <v>783</v>
      </c>
      <c r="D465" s="392"/>
      <c r="E465" s="392"/>
      <c r="F465" s="71"/>
      <c r="G465" s="186"/>
      <c r="H465" s="186"/>
      <c r="I465" s="186"/>
    </row>
    <row r="466" spans="1:9" s="66" customFormat="1" x14ac:dyDescent="0.25">
      <c r="A466" s="117"/>
      <c r="B466" s="111"/>
      <c r="C466" s="338" t="s">
        <v>3</v>
      </c>
      <c r="D466" s="177">
        <v>2</v>
      </c>
      <c r="E466" s="85">
        <v>0</v>
      </c>
      <c r="F466" s="71">
        <f>D466*E466</f>
        <v>0</v>
      </c>
      <c r="G466" s="186"/>
      <c r="H466" s="186"/>
      <c r="I466" s="186"/>
    </row>
    <row r="467" spans="1:9" s="62" customFormat="1" x14ac:dyDescent="0.25">
      <c r="A467" s="43"/>
      <c r="B467" s="44"/>
      <c r="C467" s="339"/>
      <c r="D467" s="177"/>
      <c r="E467" s="85"/>
      <c r="F467" s="71"/>
      <c r="G467" s="182"/>
      <c r="H467" s="182"/>
      <c r="I467" s="182"/>
    </row>
    <row r="468" spans="1:9" s="185" customFormat="1" ht="90" customHeight="1" x14ac:dyDescent="0.25">
      <c r="A468" s="291" t="s">
        <v>792</v>
      </c>
      <c r="B468" s="183"/>
      <c r="C468" s="388" t="s">
        <v>855</v>
      </c>
      <c r="D468" s="388"/>
      <c r="E468" s="388"/>
      <c r="F468" s="71"/>
      <c r="G468" s="184"/>
      <c r="H468" s="184"/>
      <c r="I468" s="184"/>
    </row>
    <row r="469" spans="1:9" s="66" customFormat="1" ht="33" customHeight="1" x14ac:dyDescent="0.25">
      <c r="A469" s="117"/>
      <c r="B469" s="111"/>
      <c r="C469" s="392" t="s">
        <v>784</v>
      </c>
      <c r="D469" s="392"/>
      <c r="E469" s="392"/>
      <c r="F469" s="71"/>
      <c r="G469" s="186"/>
      <c r="H469" s="186"/>
      <c r="I469" s="186"/>
    </row>
    <row r="470" spans="1:9" s="66" customFormat="1" x14ac:dyDescent="0.25">
      <c r="A470" s="117"/>
      <c r="B470" s="111"/>
      <c r="C470" s="338" t="s">
        <v>3</v>
      </c>
      <c r="D470" s="177">
        <v>1</v>
      </c>
      <c r="E470" s="85">
        <v>0</v>
      </c>
      <c r="F470" s="71">
        <f>D470*E470</f>
        <v>0</v>
      </c>
      <c r="G470" s="186"/>
      <c r="H470" s="186"/>
      <c r="I470" s="186"/>
    </row>
    <row r="471" spans="1:9" s="345" customFormat="1" x14ac:dyDescent="0.25">
      <c r="A471" s="145"/>
      <c r="B471" s="146"/>
      <c r="C471" s="147"/>
      <c r="D471" s="343"/>
      <c r="E471" s="149"/>
      <c r="F471" s="71"/>
      <c r="G471" s="344"/>
      <c r="H471" s="344"/>
      <c r="I471" s="344"/>
    </row>
    <row r="472" spans="1:9" s="185" customFormat="1" ht="94.5" customHeight="1" x14ac:dyDescent="0.25">
      <c r="A472" s="291" t="s">
        <v>788</v>
      </c>
      <c r="B472" s="183"/>
      <c r="C472" s="388" t="s">
        <v>854</v>
      </c>
      <c r="D472" s="388"/>
      <c r="E472" s="388"/>
      <c r="F472" s="71"/>
      <c r="G472" s="184"/>
      <c r="H472" s="184"/>
      <c r="I472" s="184"/>
    </row>
    <row r="473" spans="1:9" s="66" customFormat="1" ht="33" customHeight="1" x14ac:dyDescent="0.25">
      <c r="A473" s="117"/>
      <c r="B473" s="111"/>
      <c r="C473" s="392" t="s">
        <v>785</v>
      </c>
      <c r="D473" s="392"/>
      <c r="E473" s="392"/>
      <c r="F473" s="71"/>
      <c r="G473" s="186"/>
      <c r="H473" s="186"/>
      <c r="I473" s="186"/>
    </row>
    <row r="474" spans="1:9" s="66" customFormat="1" x14ac:dyDescent="0.25">
      <c r="A474" s="117"/>
      <c r="B474" s="111"/>
      <c r="C474" s="332" t="s">
        <v>3</v>
      </c>
      <c r="D474" s="177">
        <v>2</v>
      </c>
      <c r="E474" s="85">
        <v>0</v>
      </c>
      <c r="F474" s="71">
        <f>D474*E474</f>
        <v>0</v>
      </c>
      <c r="G474" s="186"/>
      <c r="H474" s="186"/>
      <c r="I474" s="186"/>
    </row>
    <row r="475" spans="1:9" s="345" customFormat="1" x14ac:dyDescent="0.25">
      <c r="A475" s="145"/>
      <c r="B475" s="146"/>
      <c r="C475" s="147"/>
      <c r="D475" s="343"/>
      <c r="E475" s="149"/>
      <c r="F475" s="71"/>
      <c r="G475" s="344"/>
      <c r="H475" s="344"/>
      <c r="I475" s="344"/>
    </row>
    <row r="476" spans="1:9" s="185" customFormat="1" ht="94.5" customHeight="1" x14ac:dyDescent="0.25">
      <c r="A476" s="291" t="s">
        <v>789</v>
      </c>
      <c r="B476" s="183"/>
      <c r="C476" s="388" t="s">
        <v>856</v>
      </c>
      <c r="D476" s="388"/>
      <c r="E476" s="388"/>
      <c r="F476" s="71"/>
      <c r="G476" s="184"/>
      <c r="H476" s="184"/>
      <c r="I476" s="184"/>
    </row>
    <row r="477" spans="1:9" s="66" customFormat="1" ht="35.25" customHeight="1" x14ac:dyDescent="0.25">
      <c r="A477" s="117"/>
      <c r="B477" s="111"/>
      <c r="C477" s="392" t="s">
        <v>786</v>
      </c>
      <c r="D477" s="392"/>
      <c r="E477" s="392"/>
      <c r="F477" s="71"/>
      <c r="G477" s="186"/>
      <c r="H477" s="186"/>
      <c r="I477" s="186"/>
    </row>
    <row r="478" spans="1:9" s="66" customFormat="1" ht="21.75" customHeight="1" x14ac:dyDescent="0.25">
      <c r="A478" s="117"/>
      <c r="B478" s="111"/>
      <c r="C478" s="338" t="s">
        <v>3</v>
      </c>
      <c r="D478" s="177">
        <v>1</v>
      </c>
      <c r="E478" s="85">
        <v>0</v>
      </c>
      <c r="F478" s="71">
        <f>D478*E478</f>
        <v>0</v>
      </c>
      <c r="G478" s="186"/>
      <c r="H478" s="186"/>
      <c r="I478" s="186"/>
    </row>
    <row r="479" spans="1:9" s="2" customFormat="1" ht="16.5" customHeight="1" x14ac:dyDescent="0.25">
      <c r="A479" s="63"/>
      <c r="B479" s="10"/>
      <c r="C479" s="11"/>
      <c r="D479" s="181"/>
      <c r="E479" s="84"/>
      <c r="F479" s="71"/>
      <c r="G479" s="178"/>
      <c r="H479" s="178"/>
      <c r="I479" s="178"/>
    </row>
    <row r="480" spans="1:9" s="3" customFormat="1" ht="54" customHeight="1" x14ac:dyDescent="0.25">
      <c r="A480" s="51" t="s">
        <v>218</v>
      </c>
      <c r="B480" s="17"/>
      <c r="C480" s="375" t="s">
        <v>469</v>
      </c>
      <c r="D480" s="375"/>
      <c r="E480" s="375"/>
      <c r="F480" s="71"/>
      <c r="G480" s="179"/>
      <c r="H480" s="179"/>
      <c r="I480" s="179"/>
    </row>
    <row r="481" spans="1:9" ht="14.25" customHeight="1" x14ac:dyDescent="0.25">
      <c r="C481" s="377" t="s">
        <v>217</v>
      </c>
      <c r="D481" s="377"/>
      <c r="E481" s="377"/>
      <c r="F481" s="71"/>
      <c r="G481" s="180"/>
      <c r="H481" s="180"/>
      <c r="I481" s="180"/>
    </row>
    <row r="482" spans="1:9" x14ac:dyDescent="0.25">
      <c r="C482" s="15" t="s">
        <v>3</v>
      </c>
      <c r="D482" s="181">
        <v>86</v>
      </c>
      <c r="E482" s="84">
        <v>0</v>
      </c>
      <c r="F482" s="71">
        <f>D482*E482</f>
        <v>0</v>
      </c>
      <c r="G482" s="180"/>
      <c r="H482" s="180"/>
      <c r="I482" s="180"/>
    </row>
    <row r="483" spans="1:9" s="2" customFormat="1" x14ac:dyDescent="0.25">
      <c r="A483" s="63"/>
      <c r="B483" s="10"/>
      <c r="C483" s="11"/>
      <c r="D483" s="181"/>
      <c r="E483" s="84"/>
      <c r="F483" s="71"/>
      <c r="G483" s="178"/>
      <c r="H483" s="178"/>
      <c r="I483" s="178"/>
    </row>
    <row r="484" spans="1:9" s="3" customFormat="1" ht="43.5" customHeight="1" x14ac:dyDescent="0.25">
      <c r="A484" s="51" t="s">
        <v>225</v>
      </c>
      <c r="B484" s="17"/>
      <c r="C484" s="375" t="s">
        <v>282</v>
      </c>
      <c r="D484" s="375"/>
      <c r="E484" s="375"/>
      <c r="F484" s="71"/>
      <c r="G484" s="179"/>
      <c r="H484" s="179"/>
      <c r="I484" s="179"/>
    </row>
    <row r="485" spans="1:9" ht="14.25" customHeight="1" x14ac:dyDescent="0.25">
      <c r="C485" s="377" t="s">
        <v>217</v>
      </c>
      <c r="D485" s="377"/>
      <c r="E485" s="377"/>
      <c r="F485" s="71"/>
      <c r="G485" s="180"/>
      <c r="H485" s="180"/>
      <c r="I485" s="180"/>
    </row>
    <row r="486" spans="1:9" x14ac:dyDescent="0.25">
      <c r="C486" s="15" t="s">
        <v>3</v>
      </c>
      <c r="D486" s="181">
        <v>462</v>
      </c>
      <c r="E486" s="84">
        <v>0</v>
      </c>
      <c r="F486" s="71">
        <f>D486*E486</f>
        <v>0</v>
      </c>
      <c r="G486" s="180"/>
      <c r="H486" s="180"/>
      <c r="I486" s="180"/>
    </row>
    <row r="487" spans="1:9" s="62" customFormat="1" ht="13.5" customHeight="1" x14ac:dyDescent="0.25">
      <c r="A487" s="43"/>
      <c r="B487" s="44"/>
      <c r="C487" s="348"/>
      <c r="D487" s="177"/>
      <c r="E487" s="85"/>
      <c r="F487" s="71"/>
      <c r="G487" s="182"/>
      <c r="H487" s="182"/>
      <c r="I487" s="182"/>
    </row>
    <row r="488" spans="1:9" s="185" customFormat="1" ht="39.75" customHeight="1" x14ac:dyDescent="0.25">
      <c r="A488" s="117" t="s">
        <v>219</v>
      </c>
      <c r="B488" s="183"/>
      <c r="C488" s="388" t="s">
        <v>857</v>
      </c>
      <c r="D488" s="388"/>
      <c r="E488" s="388"/>
      <c r="F488" s="71"/>
      <c r="G488" s="184"/>
      <c r="H488" s="184"/>
      <c r="I488" s="184"/>
    </row>
    <row r="489" spans="1:9" s="66" customFormat="1" ht="14.25" customHeight="1" x14ac:dyDescent="0.25">
      <c r="A489" s="117"/>
      <c r="B489" s="111"/>
      <c r="C489" s="392" t="s">
        <v>217</v>
      </c>
      <c r="D489" s="392"/>
      <c r="E489" s="392"/>
      <c r="F489" s="71"/>
      <c r="G489" s="186"/>
      <c r="H489" s="186"/>
      <c r="I489" s="186"/>
    </row>
    <row r="490" spans="1:9" s="66" customFormat="1" x14ac:dyDescent="0.25">
      <c r="A490" s="117"/>
      <c r="B490" s="111"/>
      <c r="C490" s="349" t="s">
        <v>3</v>
      </c>
      <c r="D490" s="177">
        <v>4</v>
      </c>
      <c r="E490" s="85">
        <v>0</v>
      </c>
      <c r="F490" s="71">
        <f>D490*E490</f>
        <v>0</v>
      </c>
      <c r="G490" s="186"/>
      <c r="H490" s="186"/>
      <c r="I490" s="186"/>
    </row>
    <row r="491" spans="1:9" s="2" customFormat="1" ht="13.5" customHeight="1" x14ac:dyDescent="0.25">
      <c r="A491" s="63"/>
      <c r="B491" s="10"/>
      <c r="C491" s="11"/>
      <c r="D491" s="181"/>
      <c r="E491" s="84"/>
      <c r="F491" s="71"/>
      <c r="G491" s="178"/>
      <c r="H491" s="178"/>
      <c r="I491" s="178"/>
    </row>
    <row r="492" spans="1:9" s="3" customFormat="1" ht="39.75" customHeight="1" x14ac:dyDescent="0.25">
      <c r="A492" s="305" t="s">
        <v>799</v>
      </c>
      <c r="B492" s="17"/>
      <c r="C492" s="375" t="s">
        <v>858</v>
      </c>
      <c r="D492" s="375"/>
      <c r="E492" s="375"/>
      <c r="F492" s="71"/>
      <c r="G492" s="179"/>
      <c r="H492" s="179"/>
      <c r="I492" s="179"/>
    </row>
    <row r="493" spans="1:9" ht="14.25" customHeight="1" x14ac:dyDescent="0.25">
      <c r="C493" s="377" t="s">
        <v>217</v>
      </c>
      <c r="D493" s="377"/>
      <c r="E493" s="377"/>
      <c r="F493" s="71"/>
      <c r="G493" s="180"/>
      <c r="H493" s="180"/>
      <c r="I493" s="180"/>
    </row>
    <row r="494" spans="1:9" x14ac:dyDescent="0.25">
      <c r="C494" s="15" t="s">
        <v>3</v>
      </c>
      <c r="D494" s="181">
        <v>5</v>
      </c>
      <c r="E494" s="84">
        <v>0</v>
      </c>
      <c r="F494" s="71">
        <f>D494*E494</f>
        <v>0</v>
      </c>
      <c r="G494" s="180"/>
      <c r="H494" s="180"/>
      <c r="I494" s="180"/>
    </row>
    <row r="495" spans="1:9" s="2" customFormat="1" ht="13.5" customHeight="1" x14ac:dyDescent="0.25">
      <c r="A495" s="43"/>
      <c r="B495" s="44"/>
      <c r="C495" s="304"/>
      <c r="D495" s="177"/>
      <c r="E495" s="85"/>
      <c r="F495" s="71"/>
      <c r="G495" s="178"/>
      <c r="H495" s="178"/>
      <c r="I495" s="178"/>
    </row>
    <row r="496" spans="1:9" s="185" customFormat="1" ht="36.75" customHeight="1" x14ac:dyDescent="0.25">
      <c r="A496" s="291" t="s">
        <v>803</v>
      </c>
      <c r="B496" s="183"/>
      <c r="C496" s="388" t="s">
        <v>859</v>
      </c>
      <c r="D496" s="388"/>
      <c r="E496" s="388"/>
      <c r="F496" s="71"/>
      <c r="G496" s="184"/>
      <c r="H496" s="184"/>
      <c r="I496" s="184"/>
    </row>
    <row r="497" spans="1:9" ht="14.25" customHeight="1" x14ac:dyDescent="0.25">
      <c r="C497" s="377" t="s">
        <v>217</v>
      </c>
      <c r="D497" s="377"/>
      <c r="E497" s="377"/>
      <c r="F497" s="71"/>
      <c r="G497" s="180"/>
      <c r="H497" s="180"/>
      <c r="I497" s="180"/>
    </row>
    <row r="498" spans="1:9" x14ac:dyDescent="0.25">
      <c r="C498" s="303" t="s">
        <v>3</v>
      </c>
      <c r="D498" s="181">
        <v>4</v>
      </c>
      <c r="E498" s="84">
        <v>0</v>
      </c>
      <c r="F498" s="71">
        <f>D498*E498</f>
        <v>0</v>
      </c>
      <c r="G498" s="180"/>
      <c r="H498" s="180"/>
      <c r="I498" s="180"/>
    </row>
    <row r="499" spans="1:9" ht="13.2" customHeight="1" x14ac:dyDescent="0.25">
      <c r="F499" s="71"/>
    </row>
    <row r="500" spans="1:9" s="2" customFormat="1" x14ac:dyDescent="0.25">
      <c r="A500" s="63" t="s">
        <v>28</v>
      </c>
      <c r="B500" s="10"/>
      <c r="C500" s="410" t="s">
        <v>97</v>
      </c>
      <c r="D500" s="410"/>
      <c r="E500" s="84"/>
      <c r="F500" s="71"/>
      <c r="G500" s="5"/>
    </row>
    <row r="501" spans="1:9" ht="13.95" customHeight="1" x14ac:dyDescent="0.25">
      <c r="A501" s="54"/>
      <c r="C501" s="13"/>
      <c r="D501" s="13"/>
      <c r="F501" s="71"/>
      <c r="G501"/>
    </row>
    <row r="502" spans="1:9" s="2" customFormat="1" x14ac:dyDescent="0.25">
      <c r="A502" s="63" t="s">
        <v>58</v>
      </c>
      <c r="B502" s="10"/>
      <c r="C502" s="410" t="s">
        <v>59</v>
      </c>
      <c r="D502" s="410"/>
      <c r="E502" s="84"/>
      <c r="F502" s="71"/>
      <c r="G502" s="5"/>
    </row>
    <row r="503" spans="1:9" s="2" customFormat="1" x14ac:dyDescent="0.25">
      <c r="A503" s="51"/>
      <c r="B503" s="13"/>
      <c r="C503" s="12"/>
      <c r="D503" s="18"/>
      <c r="E503" s="102"/>
      <c r="F503" s="71"/>
      <c r="G503" s="4"/>
    </row>
    <row r="504" spans="1:9" ht="26.25" customHeight="1" x14ac:dyDescent="0.25">
      <c r="A504" s="305" t="s">
        <v>804</v>
      </c>
      <c r="B504" s="11"/>
      <c r="C504" s="375" t="s">
        <v>283</v>
      </c>
      <c r="D504" s="375"/>
      <c r="E504" s="375"/>
      <c r="F504" s="71"/>
    </row>
    <row r="505" spans="1:9" s="3" customFormat="1" ht="15" customHeight="1" x14ac:dyDescent="0.25">
      <c r="A505" s="51"/>
      <c r="B505" s="13"/>
      <c r="C505" s="12"/>
      <c r="D505" s="18"/>
      <c r="E505" s="102"/>
      <c r="F505" s="71"/>
      <c r="G505" s="1"/>
    </row>
    <row r="506" spans="1:9" ht="15.6" x14ac:dyDescent="0.25">
      <c r="C506" s="15" t="s">
        <v>6</v>
      </c>
      <c r="D506" s="18">
        <v>113</v>
      </c>
      <c r="E506" s="102">
        <v>0</v>
      </c>
      <c r="F506" s="71">
        <f>D506*E506</f>
        <v>0</v>
      </c>
      <c r="G506"/>
    </row>
    <row r="507" spans="1:9" s="2" customFormat="1" x14ac:dyDescent="0.25">
      <c r="A507" s="51"/>
      <c r="B507" s="13"/>
      <c r="C507" s="302"/>
      <c r="D507" s="18"/>
      <c r="E507" s="102"/>
      <c r="F507" s="71"/>
      <c r="G507" s="4"/>
    </row>
    <row r="508" spans="1:9" ht="30.75" customHeight="1" x14ac:dyDescent="0.25">
      <c r="A508" s="305" t="s">
        <v>794</v>
      </c>
      <c r="B508" s="301"/>
      <c r="C508" s="375" t="s">
        <v>488</v>
      </c>
      <c r="D508" s="375"/>
      <c r="E508" s="375"/>
      <c r="F508" s="71"/>
    </row>
    <row r="509" spans="1:9" s="3" customFormat="1" ht="15" customHeight="1" x14ac:dyDescent="0.25">
      <c r="A509" s="51"/>
      <c r="B509" s="13"/>
      <c r="C509" s="302"/>
      <c r="D509" s="18"/>
      <c r="E509" s="102"/>
      <c r="F509" s="71"/>
      <c r="G509" s="1"/>
    </row>
    <row r="510" spans="1:9" x14ac:dyDescent="0.25">
      <c r="C510" s="300" t="s">
        <v>115</v>
      </c>
      <c r="D510" s="144">
        <v>43</v>
      </c>
      <c r="E510" s="191">
        <v>0</v>
      </c>
      <c r="F510" s="71">
        <f>D510*E510</f>
        <v>0</v>
      </c>
      <c r="G510"/>
    </row>
    <row r="511" spans="1:9" s="2" customFormat="1" ht="13.5" customHeight="1" x14ac:dyDescent="0.25">
      <c r="A511" s="43"/>
      <c r="B511" s="44"/>
      <c r="C511" s="309"/>
      <c r="D511" s="177"/>
      <c r="E511" s="85"/>
      <c r="F511" s="71"/>
      <c r="G511" s="178"/>
      <c r="H511" s="178"/>
      <c r="I511" s="178"/>
    </row>
    <row r="512" spans="1:9" s="185" customFormat="1" ht="27" customHeight="1" x14ac:dyDescent="0.25">
      <c r="A512" s="117" t="s">
        <v>498</v>
      </c>
      <c r="B512" s="183"/>
      <c r="C512" s="388" t="s">
        <v>861</v>
      </c>
      <c r="D512" s="388"/>
      <c r="E512" s="388"/>
      <c r="F512" s="71"/>
      <c r="G512" s="184"/>
      <c r="H512" s="184"/>
      <c r="I512" s="184"/>
    </row>
    <row r="513" spans="1:9" ht="14.25" customHeight="1" x14ac:dyDescent="0.25">
      <c r="C513" s="377" t="s">
        <v>217</v>
      </c>
      <c r="D513" s="377"/>
      <c r="E513" s="377"/>
      <c r="F513" s="71"/>
      <c r="G513" s="180"/>
      <c r="H513" s="180"/>
      <c r="I513" s="180"/>
    </row>
    <row r="514" spans="1:9" x14ac:dyDescent="0.25">
      <c r="C514" s="308" t="s">
        <v>120</v>
      </c>
      <c r="D514" s="181">
        <v>5</v>
      </c>
      <c r="E514" s="84">
        <v>0</v>
      </c>
      <c r="F514" s="71">
        <f>D514*E514</f>
        <v>0</v>
      </c>
      <c r="G514" s="180"/>
      <c r="H514" s="180"/>
      <c r="I514" s="180"/>
    </row>
    <row r="515" spans="1:9" ht="13.5" customHeight="1" x14ac:dyDescent="0.25">
      <c r="F515" s="71"/>
    </row>
    <row r="516" spans="1:9" s="3" customFormat="1" ht="24.75" customHeight="1" x14ac:dyDescent="0.25">
      <c r="A516" s="51" t="s">
        <v>150</v>
      </c>
      <c r="B516" s="17"/>
      <c r="C516" s="375" t="s">
        <v>151</v>
      </c>
      <c r="D516" s="375"/>
      <c r="E516" s="375"/>
      <c r="F516" s="71"/>
      <c r="G516" s="4"/>
    </row>
    <row r="517" spans="1:9" x14ac:dyDescent="0.25">
      <c r="F517" s="71"/>
    </row>
    <row r="518" spans="1:9" x14ac:dyDescent="0.25">
      <c r="C518" s="15" t="s">
        <v>3</v>
      </c>
      <c r="D518" s="20">
        <v>1</v>
      </c>
      <c r="E518" s="84">
        <v>0</v>
      </c>
      <c r="F518" s="71">
        <f>D518*E518</f>
        <v>0</v>
      </c>
    </row>
    <row r="519" spans="1:9" s="3" customFormat="1" ht="36" customHeight="1" x14ac:dyDescent="0.25">
      <c r="A519" s="305" t="s">
        <v>797</v>
      </c>
      <c r="B519" s="17"/>
      <c r="C519" s="375" t="s">
        <v>862</v>
      </c>
      <c r="D519" s="375"/>
      <c r="E519" s="375"/>
      <c r="F519" s="71"/>
      <c r="G519" s="4"/>
    </row>
    <row r="520" spans="1:9" x14ac:dyDescent="0.25">
      <c r="C520" s="307"/>
      <c r="F520" s="71"/>
    </row>
    <row r="521" spans="1:9" x14ac:dyDescent="0.25">
      <c r="C521" s="306" t="s">
        <v>3</v>
      </c>
      <c r="D521" s="20">
        <v>6</v>
      </c>
      <c r="E521" s="84">
        <v>0</v>
      </c>
      <c r="F521" s="71">
        <f>D521*E521</f>
        <v>0</v>
      </c>
    </row>
    <row r="522" spans="1:9" x14ac:dyDescent="0.25">
      <c r="F522" s="71"/>
    </row>
    <row r="523" spans="1:9" s="2" customFormat="1" x14ac:dyDescent="0.25">
      <c r="A523" s="63" t="s">
        <v>152</v>
      </c>
      <c r="B523" s="10"/>
      <c r="C523" s="410" t="s">
        <v>153</v>
      </c>
      <c r="D523" s="382"/>
      <c r="E523" s="84"/>
      <c r="F523" s="71"/>
      <c r="G523" s="5"/>
    </row>
    <row r="524" spans="1:9" s="2" customFormat="1" x14ac:dyDescent="0.25">
      <c r="A524" s="63" t="s">
        <v>40</v>
      </c>
      <c r="B524" s="10"/>
      <c r="C524" s="410" t="s">
        <v>41</v>
      </c>
      <c r="D524" s="382"/>
      <c r="E524" s="84"/>
      <c r="F524" s="71"/>
      <c r="G524" s="5"/>
    </row>
    <row r="525" spans="1:9" x14ac:dyDescent="0.25">
      <c r="C525" s="15"/>
      <c r="F525" s="71"/>
    </row>
    <row r="526" spans="1:9" s="2" customFormat="1" ht="12.75" customHeight="1" x14ac:dyDescent="0.25">
      <c r="A526" s="63" t="s">
        <v>156</v>
      </c>
      <c r="B526" s="10"/>
      <c r="C526" s="410" t="s">
        <v>157</v>
      </c>
      <c r="D526" s="410"/>
      <c r="E526" s="84"/>
      <c r="F526" s="71"/>
      <c r="G526" s="5"/>
    </row>
    <row r="527" spans="1:9" x14ac:dyDescent="0.25">
      <c r="E527" s="102"/>
      <c r="F527" s="71"/>
      <c r="G527" s="4"/>
    </row>
    <row r="528" spans="1:9" ht="43.5" customHeight="1" x14ac:dyDescent="0.25">
      <c r="A528" s="51" t="s">
        <v>158</v>
      </c>
      <c r="B528" s="17"/>
      <c r="C528" s="375" t="s">
        <v>246</v>
      </c>
      <c r="D528" s="375"/>
      <c r="E528" s="375"/>
      <c r="F528" s="71"/>
    </row>
    <row r="529" spans="1:256" x14ac:dyDescent="0.25">
      <c r="E529" s="102"/>
      <c r="F529" s="71"/>
    </row>
    <row r="530" spans="1:256" ht="15.6" x14ac:dyDescent="0.25">
      <c r="C530" s="15" t="s">
        <v>1</v>
      </c>
      <c r="D530" s="18">
        <v>814</v>
      </c>
      <c r="E530" s="102">
        <v>0</v>
      </c>
      <c r="F530" s="71">
        <f>D530*E530</f>
        <v>0</v>
      </c>
      <c r="G530" s="4"/>
    </row>
    <row r="531" spans="1:256" x14ac:dyDescent="0.25">
      <c r="A531" s="54"/>
      <c r="C531" s="13"/>
      <c r="D531" s="13"/>
      <c r="E531" s="102"/>
      <c r="F531" s="71"/>
      <c r="G531" s="4"/>
    </row>
    <row r="532" spans="1:256" ht="57.75" customHeight="1" x14ac:dyDescent="0.25">
      <c r="A532" s="51" t="s">
        <v>159</v>
      </c>
      <c r="B532" s="17"/>
      <c r="C532" s="375" t="s">
        <v>187</v>
      </c>
      <c r="D532" s="375"/>
      <c r="E532" s="375"/>
      <c r="F532" s="71"/>
    </row>
    <row r="533" spans="1:256" x14ac:dyDescent="0.25">
      <c r="E533" s="102"/>
      <c r="F533" s="71"/>
      <c r="G533"/>
    </row>
    <row r="534" spans="1:256" s="3" customFormat="1" ht="18.75" customHeight="1" x14ac:dyDescent="0.25">
      <c r="A534" s="51"/>
      <c r="B534" s="13"/>
      <c r="C534" s="15" t="s">
        <v>6</v>
      </c>
      <c r="D534" s="18">
        <v>174</v>
      </c>
      <c r="E534" s="102">
        <v>0</v>
      </c>
      <c r="F534" s="71">
        <f>D534*E534</f>
        <v>0</v>
      </c>
      <c r="G534" s="4"/>
    </row>
    <row r="536" spans="1:256" ht="13.8" thickBot="1" x14ac:dyDescent="0.3">
      <c r="A536" s="53"/>
      <c r="B536" s="39"/>
      <c r="C536" s="206" t="s">
        <v>29</v>
      </c>
      <c r="D536" s="39"/>
      <c r="E536" s="88"/>
      <c r="F536" s="73">
        <f>SUM(F341:F535)</f>
        <v>0</v>
      </c>
    </row>
    <row r="537" spans="1:256" ht="13.8" thickTop="1" x14ac:dyDescent="0.25">
      <c r="A537" s="54"/>
      <c r="C537" s="13"/>
      <c r="D537" s="13"/>
      <c r="F537" s="74"/>
      <c r="G537"/>
    </row>
    <row r="538" spans="1:256" s="2" customFormat="1" x14ac:dyDescent="0.25">
      <c r="A538" s="60" t="s">
        <v>30</v>
      </c>
      <c r="B538" s="61"/>
      <c r="C538" s="380" t="s">
        <v>72</v>
      </c>
      <c r="D538" s="381"/>
      <c r="E538" s="83"/>
      <c r="F538" s="76"/>
      <c r="G538" s="63"/>
      <c r="H538" s="10"/>
      <c r="I538" s="410"/>
      <c r="J538" s="382"/>
      <c r="K538" s="210"/>
      <c r="L538" s="5"/>
      <c r="M538" s="63"/>
      <c r="N538" s="10"/>
      <c r="O538" s="410"/>
      <c r="P538" s="382"/>
      <c r="Q538" s="210"/>
      <c r="R538" s="5"/>
      <c r="S538" s="63"/>
      <c r="T538" s="10"/>
      <c r="U538" s="410"/>
      <c r="V538" s="382"/>
      <c r="W538" s="210"/>
      <c r="X538" s="5"/>
      <c r="Y538" s="63"/>
      <c r="Z538" s="10"/>
      <c r="AA538" s="410"/>
      <c r="AB538" s="382"/>
      <c r="AC538" s="210"/>
      <c r="AD538" s="5"/>
      <c r="AE538" s="63"/>
      <c r="AF538" s="10"/>
      <c r="AG538" s="410"/>
      <c r="AH538" s="382"/>
      <c r="AI538" s="210"/>
      <c r="AJ538" s="5"/>
      <c r="AK538" s="63"/>
      <c r="AL538" s="10"/>
      <c r="AM538" s="410"/>
      <c r="AN538" s="382"/>
      <c r="AO538" s="210"/>
      <c r="AP538" s="5"/>
      <c r="AQ538" s="63"/>
      <c r="AR538" s="10"/>
      <c r="AS538" s="410"/>
      <c r="AT538" s="382"/>
      <c r="AU538" s="210"/>
      <c r="AV538" s="5"/>
      <c r="AW538" s="63"/>
      <c r="AX538" s="10"/>
      <c r="AY538" s="410"/>
      <c r="AZ538" s="382"/>
      <c r="BA538" s="210"/>
      <c r="BB538" s="5"/>
      <c r="BC538" s="63"/>
      <c r="BD538" s="10"/>
      <c r="BE538" s="410"/>
      <c r="BF538" s="382"/>
      <c r="BG538" s="210"/>
      <c r="BH538" s="5"/>
      <c r="BI538" s="63"/>
      <c r="BJ538" s="10"/>
      <c r="BK538" s="410"/>
      <c r="BL538" s="382"/>
      <c r="BM538" s="210"/>
      <c r="BN538" s="5"/>
      <c r="BO538" s="63"/>
      <c r="BP538" s="10"/>
      <c r="BQ538" s="410"/>
      <c r="BR538" s="382"/>
      <c r="BS538" s="210"/>
      <c r="BT538" s="5"/>
      <c r="BU538" s="63"/>
      <c r="BV538" s="10"/>
      <c r="BW538" s="410"/>
      <c r="BX538" s="382"/>
      <c r="BY538" s="210"/>
      <c r="BZ538" s="5"/>
      <c r="CA538" s="63"/>
      <c r="CB538" s="10"/>
      <c r="CC538" s="410"/>
      <c r="CD538" s="382"/>
      <c r="CE538" s="210"/>
      <c r="CF538" s="5"/>
      <c r="CG538" s="63"/>
      <c r="CH538" s="10"/>
      <c r="CI538" s="410"/>
      <c r="CJ538" s="382"/>
      <c r="CK538" s="210"/>
      <c r="CL538" s="5"/>
      <c r="CM538" s="63"/>
      <c r="CN538" s="10"/>
      <c r="CO538" s="410"/>
      <c r="CP538" s="382"/>
      <c r="CQ538" s="210"/>
      <c r="CR538" s="5"/>
      <c r="CS538" s="63"/>
      <c r="CT538" s="10"/>
      <c r="CU538" s="410"/>
      <c r="CV538" s="382"/>
      <c r="CW538" s="210"/>
      <c r="CX538" s="5"/>
      <c r="CY538" s="63"/>
      <c r="CZ538" s="10"/>
      <c r="DA538" s="410"/>
      <c r="DB538" s="382"/>
      <c r="DC538" s="210"/>
      <c r="DD538" s="5"/>
      <c r="DE538" s="63"/>
      <c r="DF538" s="10"/>
      <c r="DG538" s="410"/>
      <c r="DH538" s="382"/>
      <c r="DI538" s="210"/>
      <c r="DJ538" s="5"/>
      <c r="DK538" s="63"/>
      <c r="DL538" s="10"/>
      <c r="DM538" s="410"/>
      <c r="DN538" s="382"/>
      <c r="DO538" s="210"/>
      <c r="DP538" s="5"/>
      <c r="DQ538" s="63"/>
      <c r="DR538" s="10"/>
      <c r="DS538" s="410"/>
      <c r="DT538" s="382"/>
      <c r="DU538" s="210"/>
      <c r="DV538" s="5"/>
      <c r="DW538" s="63"/>
      <c r="DX538" s="10"/>
      <c r="DY538" s="410"/>
      <c r="DZ538" s="382"/>
      <c r="EA538" s="210"/>
      <c r="EB538" s="5"/>
      <c r="EC538" s="63"/>
      <c r="ED538" s="10"/>
      <c r="EE538" s="410"/>
      <c r="EF538" s="382"/>
      <c r="EG538" s="210"/>
      <c r="EH538" s="5"/>
      <c r="EI538" s="63"/>
      <c r="EJ538" s="10"/>
      <c r="EK538" s="410"/>
      <c r="EL538" s="382"/>
      <c r="EM538" s="210"/>
      <c r="EN538" s="5"/>
      <c r="EO538" s="63"/>
      <c r="EP538" s="10"/>
      <c r="EQ538" s="410"/>
      <c r="ER538" s="382"/>
      <c r="ES538" s="210"/>
      <c r="ET538" s="5"/>
      <c r="EU538" s="63"/>
      <c r="EV538" s="10"/>
      <c r="EW538" s="410"/>
      <c r="EX538" s="382"/>
      <c r="EY538" s="210"/>
      <c r="EZ538" s="5"/>
      <c r="FA538" s="63"/>
      <c r="FB538" s="10"/>
      <c r="FC538" s="410"/>
      <c r="FD538" s="382"/>
      <c r="FE538" s="210"/>
      <c r="FF538" s="5"/>
      <c r="FG538" s="63"/>
      <c r="FH538" s="10"/>
      <c r="FI538" s="410"/>
      <c r="FJ538" s="382"/>
      <c r="FK538" s="210"/>
      <c r="FL538" s="5"/>
      <c r="FM538" s="63"/>
      <c r="FN538" s="10"/>
      <c r="FO538" s="410"/>
      <c r="FP538" s="382"/>
      <c r="FQ538" s="210"/>
      <c r="FR538" s="5"/>
      <c r="FS538" s="63"/>
      <c r="FT538" s="10"/>
      <c r="FU538" s="410"/>
      <c r="FV538" s="382"/>
      <c r="FW538" s="210"/>
      <c r="FX538" s="5"/>
      <c r="FY538" s="63"/>
      <c r="FZ538" s="10"/>
      <c r="GA538" s="410"/>
      <c r="GB538" s="382"/>
      <c r="GC538" s="210"/>
      <c r="GD538" s="5"/>
      <c r="GE538" s="63"/>
      <c r="GF538" s="10"/>
      <c r="GG538" s="410"/>
      <c r="GH538" s="382"/>
      <c r="GI538" s="210"/>
      <c r="GJ538" s="5"/>
      <c r="GK538" s="63"/>
      <c r="GL538" s="10"/>
      <c r="GM538" s="410"/>
      <c r="GN538" s="382"/>
      <c r="GO538" s="210"/>
      <c r="GP538" s="5"/>
      <c r="GQ538" s="63"/>
      <c r="GR538" s="10"/>
      <c r="GS538" s="410"/>
      <c r="GT538" s="382"/>
      <c r="GU538" s="210"/>
      <c r="GV538" s="5"/>
      <c r="GW538" s="63"/>
      <c r="GX538" s="10"/>
      <c r="GY538" s="410"/>
      <c r="GZ538" s="382"/>
      <c r="HA538" s="210"/>
      <c r="HB538" s="5"/>
      <c r="HC538" s="63"/>
      <c r="HD538" s="10"/>
      <c r="HE538" s="410"/>
      <c r="HF538" s="382"/>
      <c r="HG538" s="210"/>
      <c r="HH538" s="5"/>
      <c r="HI538" s="63"/>
      <c r="HJ538" s="10"/>
      <c r="HK538" s="410"/>
      <c r="HL538" s="382"/>
      <c r="HM538" s="210"/>
      <c r="HN538" s="5"/>
      <c r="HO538" s="63"/>
      <c r="HP538" s="10"/>
      <c r="HQ538" s="410"/>
      <c r="HR538" s="382"/>
      <c r="HS538" s="210"/>
      <c r="HT538" s="5"/>
      <c r="HU538" s="63"/>
      <c r="HV538" s="10"/>
      <c r="HW538" s="410"/>
      <c r="HX538" s="382"/>
      <c r="HY538" s="210"/>
      <c r="HZ538" s="5"/>
      <c r="IA538" s="63"/>
      <c r="IB538" s="10"/>
      <c r="IC538" s="410"/>
      <c r="ID538" s="382"/>
      <c r="IE538" s="210"/>
      <c r="IF538" s="5"/>
      <c r="IG538" s="63"/>
      <c r="IH538" s="10"/>
      <c r="II538" s="410"/>
      <c r="IJ538" s="382"/>
      <c r="IK538" s="210"/>
      <c r="IL538" s="5"/>
      <c r="IM538" s="63"/>
      <c r="IN538" s="10"/>
      <c r="IO538" s="410"/>
      <c r="IP538" s="382"/>
      <c r="IQ538" s="210"/>
      <c r="IR538" s="5"/>
      <c r="IS538" s="63"/>
      <c r="IT538" s="10"/>
      <c r="IU538" s="410"/>
      <c r="IV538" s="382"/>
    </row>
    <row r="539" spans="1:256" s="2" customFormat="1" x14ac:dyDescent="0.25">
      <c r="A539" s="63"/>
      <c r="B539" s="10"/>
      <c r="C539" s="11"/>
      <c r="D539" s="12"/>
      <c r="E539" s="84"/>
      <c r="F539" s="77"/>
      <c r="G539" s="63"/>
      <c r="H539" s="10"/>
      <c r="I539" s="11"/>
      <c r="J539" s="12"/>
      <c r="K539" s="210"/>
      <c r="L539" s="5"/>
      <c r="M539" s="63"/>
      <c r="N539" s="10"/>
      <c r="O539" s="11"/>
      <c r="P539" s="12"/>
      <c r="Q539" s="210"/>
      <c r="R539" s="5"/>
      <c r="S539" s="63"/>
      <c r="T539" s="10"/>
      <c r="U539" s="11"/>
      <c r="V539" s="12"/>
      <c r="W539" s="210"/>
      <c r="X539" s="5"/>
      <c r="Y539" s="63"/>
      <c r="Z539" s="10"/>
      <c r="AA539" s="11"/>
      <c r="AB539" s="12"/>
      <c r="AC539" s="210"/>
      <c r="AD539" s="5"/>
      <c r="AE539" s="63"/>
      <c r="AF539" s="10"/>
      <c r="AG539" s="11"/>
      <c r="AH539" s="12"/>
      <c r="AI539" s="210"/>
      <c r="AJ539" s="5"/>
      <c r="AK539" s="63"/>
      <c r="AL539" s="10"/>
      <c r="AM539" s="11"/>
      <c r="AN539" s="12"/>
      <c r="AO539" s="210"/>
      <c r="AP539" s="5"/>
      <c r="AQ539" s="63"/>
      <c r="AR539" s="10"/>
      <c r="AS539" s="11"/>
      <c r="AT539" s="12"/>
      <c r="AU539" s="210"/>
      <c r="AV539" s="5"/>
      <c r="AW539" s="63"/>
      <c r="AX539" s="10"/>
      <c r="AY539" s="11"/>
      <c r="AZ539" s="12"/>
      <c r="BA539" s="210"/>
      <c r="BB539" s="5"/>
      <c r="BC539" s="63"/>
      <c r="BD539" s="10"/>
      <c r="BE539" s="11"/>
      <c r="BF539" s="12"/>
      <c r="BG539" s="210"/>
      <c r="BH539" s="5"/>
      <c r="BI539" s="63"/>
      <c r="BJ539" s="10"/>
      <c r="BK539" s="11"/>
      <c r="BL539" s="12"/>
      <c r="BM539" s="210"/>
      <c r="BN539" s="5"/>
      <c r="BO539" s="63"/>
      <c r="BP539" s="10"/>
      <c r="BQ539" s="11"/>
      <c r="BR539" s="12"/>
      <c r="BS539" s="210"/>
      <c r="BT539" s="5"/>
      <c r="BU539" s="63"/>
      <c r="BV539" s="10"/>
      <c r="BW539" s="11"/>
      <c r="BX539" s="12"/>
      <c r="BY539" s="210"/>
      <c r="BZ539" s="5"/>
      <c r="CA539" s="63"/>
      <c r="CB539" s="10"/>
      <c r="CC539" s="11"/>
      <c r="CD539" s="12"/>
      <c r="CE539" s="210"/>
      <c r="CF539" s="5"/>
      <c r="CG539" s="63"/>
      <c r="CH539" s="10"/>
      <c r="CI539" s="11"/>
      <c r="CJ539" s="12"/>
      <c r="CK539" s="210"/>
      <c r="CL539" s="5"/>
      <c r="CM539" s="63"/>
      <c r="CN539" s="10"/>
      <c r="CO539" s="11"/>
      <c r="CP539" s="12"/>
      <c r="CQ539" s="210"/>
      <c r="CR539" s="5"/>
      <c r="CS539" s="63"/>
      <c r="CT539" s="10"/>
      <c r="CU539" s="11"/>
      <c r="CV539" s="12"/>
      <c r="CW539" s="210"/>
      <c r="CX539" s="5"/>
      <c r="CY539" s="63"/>
      <c r="CZ539" s="10"/>
      <c r="DA539" s="11"/>
      <c r="DB539" s="12"/>
      <c r="DC539" s="210"/>
      <c r="DD539" s="5"/>
      <c r="DE539" s="63"/>
      <c r="DF539" s="10"/>
      <c r="DG539" s="11"/>
      <c r="DH539" s="12"/>
      <c r="DI539" s="210"/>
      <c r="DJ539" s="5"/>
      <c r="DK539" s="63"/>
      <c r="DL539" s="10"/>
      <c r="DM539" s="11"/>
      <c r="DN539" s="12"/>
      <c r="DO539" s="210"/>
      <c r="DP539" s="5"/>
      <c r="DQ539" s="63"/>
      <c r="DR539" s="10"/>
      <c r="DS539" s="11"/>
      <c r="DT539" s="12"/>
      <c r="DU539" s="210"/>
      <c r="DV539" s="5"/>
      <c r="DW539" s="63"/>
      <c r="DX539" s="10"/>
      <c r="DY539" s="11"/>
      <c r="DZ539" s="12"/>
      <c r="EA539" s="210"/>
      <c r="EB539" s="5"/>
      <c r="EC539" s="63"/>
      <c r="ED539" s="10"/>
      <c r="EE539" s="11"/>
      <c r="EF539" s="12"/>
      <c r="EG539" s="210"/>
      <c r="EH539" s="5"/>
      <c r="EI539" s="63"/>
      <c r="EJ539" s="10"/>
      <c r="EK539" s="11"/>
      <c r="EL539" s="12"/>
      <c r="EM539" s="210"/>
      <c r="EN539" s="5"/>
      <c r="EO539" s="63"/>
      <c r="EP539" s="10"/>
      <c r="EQ539" s="11"/>
      <c r="ER539" s="12"/>
      <c r="ES539" s="210"/>
      <c r="ET539" s="5"/>
      <c r="EU539" s="63"/>
      <c r="EV539" s="10"/>
      <c r="EW539" s="11"/>
      <c r="EX539" s="12"/>
      <c r="EY539" s="210"/>
      <c r="EZ539" s="5"/>
      <c r="FA539" s="63"/>
      <c r="FB539" s="10"/>
      <c r="FC539" s="11"/>
      <c r="FD539" s="12"/>
      <c r="FE539" s="210"/>
      <c r="FF539" s="5"/>
      <c r="FG539" s="63"/>
      <c r="FH539" s="10"/>
      <c r="FI539" s="11"/>
      <c r="FJ539" s="12"/>
      <c r="FK539" s="210"/>
      <c r="FL539" s="5"/>
      <c r="FM539" s="63"/>
      <c r="FN539" s="10"/>
      <c r="FO539" s="11"/>
      <c r="FP539" s="12"/>
      <c r="FQ539" s="210"/>
      <c r="FR539" s="5"/>
      <c r="FS539" s="63"/>
      <c r="FT539" s="10"/>
      <c r="FU539" s="11"/>
      <c r="FV539" s="12"/>
      <c r="FW539" s="210"/>
      <c r="FX539" s="5"/>
      <c r="FY539" s="63"/>
      <c r="FZ539" s="10"/>
      <c r="GA539" s="11"/>
      <c r="GB539" s="12"/>
      <c r="GC539" s="210"/>
      <c r="GD539" s="5"/>
      <c r="GE539" s="63"/>
      <c r="GF539" s="10"/>
      <c r="GG539" s="11"/>
      <c r="GH539" s="12"/>
      <c r="GI539" s="210"/>
      <c r="GJ539" s="5"/>
      <c r="GK539" s="63"/>
      <c r="GL539" s="10"/>
      <c r="GM539" s="11"/>
      <c r="GN539" s="12"/>
      <c r="GO539" s="210"/>
      <c r="GP539" s="5"/>
      <c r="GQ539" s="63"/>
      <c r="GR539" s="10"/>
      <c r="GS539" s="11"/>
      <c r="GT539" s="12"/>
      <c r="GU539" s="210"/>
      <c r="GV539" s="5"/>
      <c r="GW539" s="63"/>
      <c r="GX539" s="10"/>
      <c r="GY539" s="11"/>
      <c r="GZ539" s="12"/>
      <c r="HA539" s="210"/>
      <c r="HB539" s="5"/>
      <c r="HC539" s="63"/>
      <c r="HD539" s="10"/>
      <c r="HE539" s="11"/>
      <c r="HF539" s="12"/>
      <c r="HG539" s="210"/>
      <c r="HH539" s="5"/>
      <c r="HI539" s="63"/>
      <c r="HJ539" s="10"/>
      <c r="HK539" s="11"/>
      <c r="HL539" s="12"/>
      <c r="HM539" s="210"/>
      <c r="HN539" s="5"/>
      <c r="HO539" s="63"/>
      <c r="HP539" s="10"/>
      <c r="HQ539" s="11"/>
      <c r="HR539" s="12"/>
      <c r="HS539" s="210"/>
      <c r="HT539" s="5"/>
      <c r="HU539" s="63"/>
      <c r="HV539" s="10"/>
      <c r="HW539" s="11"/>
      <c r="HX539" s="12"/>
      <c r="HY539" s="210"/>
      <c r="HZ539" s="5"/>
      <c r="IA539" s="63"/>
      <c r="IB539" s="10"/>
      <c r="IC539" s="11"/>
      <c r="ID539" s="12"/>
      <c r="IE539" s="210"/>
      <c r="IF539" s="5"/>
      <c r="IG539" s="63"/>
      <c r="IH539" s="10"/>
      <c r="II539" s="11"/>
      <c r="IJ539" s="12"/>
      <c r="IK539" s="210"/>
      <c r="IL539" s="5"/>
      <c r="IM539" s="63"/>
      <c r="IN539" s="10"/>
      <c r="IO539" s="11"/>
      <c r="IP539" s="12"/>
      <c r="IQ539" s="210"/>
      <c r="IR539" s="5"/>
      <c r="IS539" s="63"/>
      <c r="IT539" s="10"/>
      <c r="IU539" s="11"/>
      <c r="IV539" s="12"/>
    </row>
    <row r="540" spans="1:256" s="3" customFormat="1" ht="13.2" customHeight="1" x14ac:dyDescent="0.25">
      <c r="A540" s="63" t="s">
        <v>62</v>
      </c>
      <c r="B540" s="17"/>
      <c r="C540" s="402" t="s">
        <v>63</v>
      </c>
      <c r="D540" s="375"/>
      <c r="E540" s="375"/>
      <c r="F540" s="80"/>
      <c r="G540" s="4"/>
    </row>
    <row r="541" spans="1:256" x14ac:dyDescent="0.25">
      <c r="A541" s="63" t="s">
        <v>103</v>
      </c>
      <c r="B541" s="17"/>
      <c r="C541" s="402" t="s">
        <v>104</v>
      </c>
      <c r="D541" s="402"/>
      <c r="E541" s="402"/>
      <c r="F541" s="80"/>
    </row>
    <row r="542" spans="1:256" x14ac:dyDescent="0.25">
      <c r="A542" s="63" t="s">
        <v>161</v>
      </c>
      <c r="B542" s="17"/>
      <c r="C542" s="402" t="s">
        <v>162</v>
      </c>
      <c r="D542" s="402"/>
      <c r="E542" s="402"/>
      <c r="F542" s="80"/>
    </row>
    <row r="543" spans="1:256" s="2" customFormat="1" x14ac:dyDescent="0.25">
      <c r="A543" s="63"/>
      <c r="B543" s="10"/>
      <c r="C543" s="11"/>
      <c r="D543" s="12"/>
      <c r="E543" s="84"/>
      <c r="F543" s="77"/>
      <c r="G543" s="63"/>
      <c r="H543" s="10"/>
      <c r="I543" s="11"/>
      <c r="J543" s="12"/>
      <c r="K543" s="210"/>
      <c r="L543" s="5"/>
      <c r="M543" s="63"/>
      <c r="N543" s="10"/>
      <c r="O543" s="11"/>
      <c r="P543" s="12"/>
      <c r="Q543" s="210"/>
      <c r="R543" s="5"/>
      <c r="S543" s="63"/>
      <c r="T543" s="10"/>
      <c r="U543" s="11"/>
      <c r="V543" s="12"/>
      <c r="W543" s="210"/>
      <c r="X543" s="5"/>
      <c r="Y543" s="63"/>
      <c r="Z543" s="10"/>
      <c r="AA543" s="11"/>
      <c r="AB543" s="12"/>
      <c r="AC543" s="210"/>
      <c r="AD543" s="5"/>
      <c r="AE543" s="63"/>
      <c r="AF543" s="10"/>
      <c r="AG543" s="11"/>
      <c r="AH543" s="12"/>
      <c r="AI543" s="210"/>
      <c r="AJ543" s="5"/>
      <c r="AK543" s="63"/>
      <c r="AL543" s="10"/>
      <c r="AM543" s="11"/>
      <c r="AN543" s="12"/>
      <c r="AO543" s="210"/>
      <c r="AP543" s="5"/>
      <c r="AQ543" s="63"/>
      <c r="AR543" s="10"/>
      <c r="AS543" s="11"/>
      <c r="AT543" s="12"/>
      <c r="AU543" s="210"/>
      <c r="AV543" s="5"/>
      <c r="AW543" s="63"/>
      <c r="AX543" s="10"/>
      <c r="AY543" s="11"/>
      <c r="AZ543" s="12"/>
      <c r="BA543" s="210"/>
      <c r="BB543" s="5"/>
      <c r="BC543" s="63"/>
      <c r="BD543" s="10"/>
      <c r="BE543" s="11"/>
      <c r="BF543" s="12"/>
      <c r="BG543" s="210"/>
      <c r="BH543" s="5"/>
      <c r="BI543" s="63"/>
      <c r="BJ543" s="10"/>
      <c r="BK543" s="11"/>
      <c r="BL543" s="12"/>
      <c r="BM543" s="210"/>
      <c r="BN543" s="5"/>
      <c r="BO543" s="63"/>
      <c r="BP543" s="10"/>
      <c r="BQ543" s="11"/>
      <c r="BR543" s="12"/>
      <c r="BS543" s="210"/>
      <c r="BT543" s="5"/>
      <c r="BU543" s="63"/>
      <c r="BV543" s="10"/>
      <c r="BW543" s="11"/>
      <c r="BX543" s="12"/>
      <c r="BY543" s="210"/>
      <c r="BZ543" s="5"/>
      <c r="CA543" s="63"/>
      <c r="CB543" s="10"/>
      <c r="CC543" s="11"/>
      <c r="CD543" s="12"/>
      <c r="CE543" s="210"/>
      <c r="CF543" s="5"/>
      <c r="CG543" s="63"/>
      <c r="CH543" s="10"/>
      <c r="CI543" s="11"/>
      <c r="CJ543" s="12"/>
      <c r="CK543" s="210"/>
      <c r="CL543" s="5"/>
      <c r="CM543" s="63"/>
      <c r="CN543" s="10"/>
      <c r="CO543" s="11"/>
      <c r="CP543" s="12"/>
      <c r="CQ543" s="210"/>
      <c r="CR543" s="5"/>
      <c r="CS543" s="63"/>
      <c r="CT543" s="10"/>
      <c r="CU543" s="11"/>
      <c r="CV543" s="12"/>
      <c r="CW543" s="210"/>
      <c r="CX543" s="5"/>
      <c r="CY543" s="63"/>
      <c r="CZ543" s="10"/>
      <c r="DA543" s="11"/>
      <c r="DB543" s="12"/>
      <c r="DC543" s="210"/>
      <c r="DD543" s="5"/>
      <c r="DE543" s="63"/>
      <c r="DF543" s="10"/>
      <c r="DG543" s="11"/>
      <c r="DH543" s="12"/>
      <c r="DI543" s="210"/>
      <c r="DJ543" s="5"/>
      <c r="DK543" s="63"/>
      <c r="DL543" s="10"/>
      <c r="DM543" s="11"/>
      <c r="DN543" s="12"/>
      <c r="DO543" s="210"/>
      <c r="DP543" s="5"/>
      <c r="DQ543" s="63"/>
      <c r="DR543" s="10"/>
      <c r="DS543" s="11"/>
      <c r="DT543" s="12"/>
      <c r="DU543" s="210"/>
      <c r="DV543" s="5"/>
      <c r="DW543" s="63"/>
      <c r="DX543" s="10"/>
      <c r="DY543" s="11"/>
      <c r="DZ543" s="12"/>
      <c r="EA543" s="210"/>
      <c r="EB543" s="5"/>
      <c r="EC543" s="63"/>
      <c r="ED543" s="10"/>
      <c r="EE543" s="11"/>
      <c r="EF543" s="12"/>
      <c r="EG543" s="210"/>
      <c r="EH543" s="5"/>
      <c r="EI543" s="63"/>
      <c r="EJ543" s="10"/>
      <c r="EK543" s="11"/>
      <c r="EL543" s="12"/>
      <c r="EM543" s="210"/>
      <c r="EN543" s="5"/>
      <c r="EO543" s="63"/>
      <c r="EP543" s="10"/>
      <c r="EQ543" s="11"/>
      <c r="ER543" s="12"/>
      <c r="ES543" s="210"/>
      <c r="ET543" s="5"/>
      <c r="EU543" s="63"/>
      <c r="EV543" s="10"/>
      <c r="EW543" s="11"/>
      <c r="EX543" s="12"/>
      <c r="EY543" s="210"/>
      <c r="EZ543" s="5"/>
      <c r="FA543" s="63"/>
      <c r="FB543" s="10"/>
      <c r="FC543" s="11"/>
      <c r="FD543" s="12"/>
      <c r="FE543" s="210"/>
      <c r="FF543" s="5"/>
      <c r="FG543" s="63"/>
      <c r="FH543" s="10"/>
      <c r="FI543" s="11"/>
      <c r="FJ543" s="12"/>
      <c r="FK543" s="210"/>
      <c r="FL543" s="5"/>
      <c r="FM543" s="63"/>
      <c r="FN543" s="10"/>
      <c r="FO543" s="11"/>
      <c r="FP543" s="12"/>
      <c r="FQ543" s="210"/>
      <c r="FR543" s="5"/>
      <c r="FS543" s="63"/>
      <c r="FT543" s="10"/>
      <c r="FU543" s="11"/>
      <c r="FV543" s="12"/>
      <c r="FW543" s="210"/>
      <c r="FX543" s="5"/>
      <c r="FY543" s="63"/>
      <c r="FZ543" s="10"/>
      <c r="GA543" s="11"/>
      <c r="GB543" s="12"/>
      <c r="GC543" s="210"/>
      <c r="GD543" s="5"/>
      <c r="GE543" s="63"/>
      <c r="GF543" s="10"/>
      <c r="GG543" s="11"/>
      <c r="GH543" s="12"/>
      <c r="GI543" s="210"/>
      <c r="GJ543" s="5"/>
      <c r="GK543" s="63"/>
      <c r="GL543" s="10"/>
      <c r="GM543" s="11"/>
      <c r="GN543" s="12"/>
      <c r="GO543" s="210"/>
      <c r="GP543" s="5"/>
      <c r="GQ543" s="63"/>
      <c r="GR543" s="10"/>
      <c r="GS543" s="11"/>
      <c r="GT543" s="12"/>
      <c r="GU543" s="210"/>
      <c r="GV543" s="5"/>
      <c r="GW543" s="63"/>
      <c r="GX543" s="10"/>
      <c r="GY543" s="11"/>
      <c r="GZ543" s="12"/>
      <c r="HA543" s="210"/>
      <c r="HB543" s="5"/>
      <c r="HC543" s="63"/>
      <c r="HD543" s="10"/>
      <c r="HE543" s="11"/>
      <c r="HF543" s="12"/>
      <c r="HG543" s="210"/>
      <c r="HH543" s="5"/>
      <c r="HI543" s="63"/>
      <c r="HJ543" s="10"/>
      <c r="HK543" s="11"/>
      <c r="HL543" s="12"/>
      <c r="HM543" s="210"/>
      <c r="HN543" s="5"/>
      <c r="HO543" s="63"/>
      <c r="HP543" s="10"/>
      <c r="HQ543" s="11"/>
      <c r="HR543" s="12"/>
      <c r="HS543" s="210"/>
      <c r="HT543" s="5"/>
      <c r="HU543" s="63"/>
      <c r="HV543" s="10"/>
      <c r="HW543" s="11"/>
      <c r="HX543" s="12"/>
      <c r="HY543" s="210"/>
      <c r="HZ543" s="5"/>
      <c r="IA543" s="63"/>
      <c r="IB543" s="10"/>
      <c r="IC543" s="11"/>
      <c r="ID543" s="12"/>
      <c r="IE543" s="210"/>
      <c r="IF543" s="5"/>
      <c r="IG543" s="63"/>
      <c r="IH543" s="10"/>
      <c r="II543" s="11"/>
      <c r="IJ543" s="12"/>
      <c r="IK543" s="210"/>
      <c r="IL543" s="5"/>
      <c r="IM543" s="63"/>
      <c r="IN543" s="10"/>
      <c r="IO543" s="11"/>
      <c r="IP543" s="12"/>
      <c r="IQ543" s="210"/>
      <c r="IR543" s="5"/>
      <c r="IS543" s="63"/>
      <c r="IT543" s="10"/>
      <c r="IU543" s="11"/>
      <c r="IV543" s="12"/>
    </row>
    <row r="544" spans="1:256" s="3" customFormat="1" ht="13.2" customHeight="1" x14ac:dyDescent="0.25">
      <c r="A544" s="51"/>
      <c r="B544" s="17"/>
      <c r="C544" s="14"/>
      <c r="D544" s="14"/>
      <c r="E544" s="86"/>
      <c r="F544" s="80"/>
      <c r="G544" s="4"/>
    </row>
    <row r="545" spans="1:256" ht="0.75" customHeight="1" x14ac:dyDescent="0.25">
      <c r="C545" s="15"/>
      <c r="D545" s="20"/>
      <c r="F545" s="71"/>
    </row>
    <row r="546" spans="1:256" hidden="1" x14ac:dyDescent="0.25">
      <c r="C546" s="15"/>
      <c r="D546" s="20"/>
      <c r="F546" s="71"/>
    </row>
    <row r="547" spans="1:256" ht="13.8" thickBot="1" x14ac:dyDescent="0.3">
      <c r="A547" s="53"/>
      <c r="B547" s="39"/>
      <c r="C547" s="206" t="s">
        <v>221</v>
      </c>
      <c r="D547" s="39"/>
      <c r="E547" s="88"/>
      <c r="F547" s="73">
        <f>SUM(F541:F546)</f>
        <v>0</v>
      </c>
    </row>
    <row r="548" spans="1:256" ht="13.8" thickTop="1" x14ac:dyDescent="0.25">
      <c r="A548" s="54"/>
      <c r="C548" s="13"/>
      <c r="D548" s="13"/>
      <c r="F548" s="74"/>
      <c r="G548"/>
    </row>
    <row r="549" spans="1:256" s="2" customFormat="1" ht="12.75" customHeight="1" x14ac:dyDescent="0.25">
      <c r="A549" s="60" t="s">
        <v>31</v>
      </c>
      <c r="B549" s="61"/>
      <c r="C549" s="380" t="s">
        <v>32</v>
      </c>
      <c r="D549" s="381"/>
      <c r="E549" s="83"/>
      <c r="F549" s="76"/>
      <c r="G549" s="63"/>
      <c r="H549" s="10"/>
      <c r="I549" s="410"/>
      <c r="J549" s="382"/>
      <c r="K549" s="210"/>
      <c r="L549" s="5"/>
      <c r="M549" s="63"/>
      <c r="N549" s="10"/>
      <c r="O549" s="410"/>
      <c r="P549" s="382"/>
      <c r="Q549" s="210"/>
      <c r="R549" s="5"/>
      <c r="S549" s="63"/>
      <c r="T549" s="10"/>
      <c r="U549" s="410"/>
      <c r="V549" s="382"/>
      <c r="W549" s="210"/>
      <c r="X549" s="5"/>
      <c r="Y549" s="63"/>
      <c r="Z549" s="10"/>
      <c r="AA549" s="410"/>
      <c r="AB549" s="382"/>
      <c r="AC549" s="210"/>
      <c r="AD549" s="5"/>
      <c r="AE549" s="63"/>
      <c r="AF549" s="10"/>
      <c r="AG549" s="410"/>
      <c r="AH549" s="382"/>
      <c r="AI549" s="210"/>
      <c r="AJ549" s="5"/>
      <c r="AK549" s="63"/>
      <c r="AL549" s="10"/>
      <c r="AM549" s="410"/>
      <c r="AN549" s="382"/>
      <c r="AO549" s="210"/>
      <c r="AP549" s="5"/>
      <c r="AQ549" s="63"/>
      <c r="AR549" s="10"/>
      <c r="AS549" s="410"/>
      <c r="AT549" s="382"/>
      <c r="AU549" s="210"/>
      <c r="AV549" s="5"/>
      <c r="AW549" s="63"/>
      <c r="AX549" s="10"/>
      <c r="AY549" s="410"/>
      <c r="AZ549" s="382"/>
      <c r="BA549" s="210"/>
      <c r="BB549" s="5"/>
      <c r="BC549" s="63"/>
      <c r="BD549" s="10"/>
      <c r="BE549" s="410"/>
      <c r="BF549" s="382"/>
      <c r="BG549" s="210"/>
      <c r="BH549" s="5"/>
      <c r="BI549" s="63"/>
      <c r="BJ549" s="10"/>
      <c r="BK549" s="410"/>
      <c r="BL549" s="382"/>
      <c r="BM549" s="210"/>
      <c r="BN549" s="5"/>
      <c r="BO549" s="63"/>
      <c r="BP549" s="10"/>
      <c r="BQ549" s="410"/>
      <c r="BR549" s="382"/>
      <c r="BS549" s="210"/>
      <c r="BT549" s="5"/>
      <c r="BU549" s="63"/>
      <c r="BV549" s="10"/>
      <c r="BW549" s="410"/>
      <c r="BX549" s="382"/>
      <c r="BY549" s="210"/>
      <c r="BZ549" s="5"/>
      <c r="CA549" s="63"/>
      <c r="CB549" s="10"/>
      <c r="CC549" s="410"/>
      <c r="CD549" s="382"/>
      <c r="CE549" s="210"/>
      <c r="CF549" s="5"/>
      <c r="CG549" s="63"/>
      <c r="CH549" s="10"/>
      <c r="CI549" s="410"/>
      <c r="CJ549" s="382"/>
      <c r="CK549" s="210"/>
      <c r="CL549" s="5"/>
      <c r="CM549" s="63"/>
      <c r="CN549" s="10"/>
      <c r="CO549" s="410"/>
      <c r="CP549" s="382"/>
      <c r="CQ549" s="210"/>
      <c r="CR549" s="5"/>
      <c r="CS549" s="63"/>
      <c r="CT549" s="10"/>
      <c r="CU549" s="410"/>
      <c r="CV549" s="382"/>
      <c r="CW549" s="210"/>
      <c r="CX549" s="5"/>
      <c r="CY549" s="63"/>
      <c r="CZ549" s="10"/>
      <c r="DA549" s="410"/>
      <c r="DB549" s="382"/>
      <c r="DC549" s="210"/>
      <c r="DD549" s="5"/>
      <c r="DE549" s="63"/>
      <c r="DF549" s="10"/>
      <c r="DG549" s="410"/>
      <c r="DH549" s="382"/>
      <c r="DI549" s="210"/>
      <c r="DJ549" s="5"/>
      <c r="DK549" s="63"/>
      <c r="DL549" s="10"/>
      <c r="DM549" s="410"/>
      <c r="DN549" s="382"/>
      <c r="DO549" s="210"/>
      <c r="DP549" s="5"/>
      <c r="DQ549" s="63"/>
      <c r="DR549" s="10"/>
      <c r="DS549" s="410"/>
      <c r="DT549" s="382"/>
      <c r="DU549" s="210"/>
      <c r="DV549" s="5"/>
      <c r="DW549" s="63"/>
      <c r="DX549" s="10"/>
      <c r="DY549" s="410"/>
      <c r="DZ549" s="382"/>
      <c r="EA549" s="210"/>
      <c r="EB549" s="5"/>
      <c r="EC549" s="63"/>
      <c r="ED549" s="10"/>
      <c r="EE549" s="410"/>
      <c r="EF549" s="382"/>
      <c r="EG549" s="210"/>
      <c r="EH549" s="5"/>
      <c r="EI549" s="63"/>
      <c r="EJ549" s="10"/>
      <c r="EK549" s="410"/>
      <c r="EL549" s="382"/>
      <c r="EM549" s="210"/>
      <c r="EN549" s="5"/>
      <c r="EO549" s="63"/>
      <c r="EP549" s="10"/>
      <c r="EQ549" s="410"/>
      <c r="ER549" s="382"/>
      <c r="ES549" s="210"/>
      <c r="ET549" s="5"/>
      <c r="EU549" s="63"/>
      <c r="EV549" s="10"/>
      <c r="EW549" s="410"/>
      <c r="EX549" s="382"/>
      <c r="EY549" s="210"/>
      <c r="EZ549" s="5"/>
      <c r="FA549" s="63"/>
      <c r="FB549" s="10"/>
      <c r="FC549" s="410"/>
      <c r="FD549" s="382"/>
      <c r="FE549" s="210"/>
      <c r="FF549" s="5"/>
      <c r="FG549" s="63"/>
      <c r="FH549" s="10"/>
      <c r="FI549" s="410"/>
      <c r="FJ549" s="382"/>
      <c r="FK549" s="210"/>
      <c r="FL549" s="5"/>
      <c r="FM549" s="63"/>
      <c r="FN549" s="10"/>
      <c r="FO549" s="410"/>
      <c r="FP549" s="382"/>
      <c r="FQ549" s="210"/>
      <c r="FR549" s="5"/>
      <c r="FS549" s="63"/>
      <c r="FT549" s="10"/>
      <c r="FU549" s="410"/>
      <c r="FV549" s="382"/>
      <c r="FW549" s="210"/>
      <c r="FX549" s="5"/>
      <c r="FY549" s="63"/>
      <c r="FZ549" s="10"/>
      <c r="GA549" s="410"/>
      <c r="GB549" s="382"/>
      <c r="GC549" s="210"/>
      <c r="GD549" s="5"/>
      <c r="GE549" s="63"/>
      <c r="GF549" s="10"/>
      <c r="GG549" s="410"/>
      <c r="GH549" s="382"/>
      <c r="GI549" s="210"/>
      <c r="GJ549" s="5"/>
      <c r="GK549" s="63"/>
      <c r="GL549" s="10"/>
      <c r="GM549" s="410"/>
      <c r="GN549" s="382"/>
      <c r="GO549" s="210"/>
      <c r="GP549" s="5"/>
      <c r="GQ549" s="63"/>
      <c r="GR549" s="10"/>
      <c r="GS549" s="410"/>
      <c r="GT549" s="382"/>
      <c r="GU549" s="210"/>
      <c r="GV549" s="5"/>
      <c r="GW549" s="63"/>
      <c r="GX549" s="10"/>
      <c r="GY549" s="410"/>
      <c r="GZ549" s="382"/>
      <c r="HA549" s="210"/>
      <c r="HB549" s="5"/>
      <c r="HC549" s="63"/>
      <c r="HD549" s="10"/>
      <c r="HE549" s="410"/>
      <c r="HF549" s="382"/>
      <c r="HG549" s="210"/>
      <c r="HH549" s="5"/>
      <c r="HI549" s="63"/>
      <c r="HJ549" s="10"/>
      <c r="HK549" s="410"/>
      <c r="HL549" s="382"/>
      <c r="HM549" s="210"/>
      <c r="HN549" s="5"/>
      <c r="HO549" s="63"/>
      <c r="HP549" s="10"/>
      <c r="HQ549" s="410"/>
      <c r="HR549" s="382"/>
      <c r="HS549" s="210"/>
      <c r="HT549" s="5"/>
      <c r="HU549" s="63"/>
      <c r="HV549" s="10"/>
      <c r="HW549" s="410"/>
      <c r="HX549" s="382"/>
      <c r="HY549" s="210"/>
      <c r="HZ549" s="5"/>
      <c r="IA549" s="63"/>
      <c r="IB549" s="10"/>
      <c r="IC549" s="410"/>
      <c r="ID549" s="382"/>
      <c r="IE549" s="210"/>
      <c r="IF549" s="5"/>
      <c r="IG549" s="63"/>
      <c r="IH549" s="10"/>
      <c r="II549" s="410"/>
      <c r="IJ549" s="382"/>
      <c r="IK549" s="210"/>
      <c r="IL549" s="5"/>
      <c r="IM549" s="63"/>
      <c r="IN549" s="10"/>
      <c r="IO549" s="410"/>
      <c r="IP549" s="382"/>
      <c r="IQ549" s="210"/>
      <c r="IR549" s="5"/>
      <c r="IS549" s="63"/>
      <c r="IT549" s="10"/>
      <c r="IU549" s="410"/>
      <c r="IV549" s="382"/>
    </row>
    <row r="550" spans="1:256" x14ac:dyDescent="0.25">
      <c r="C550" s="310"/>
    </row>
    <row r="551" spans="1:256" x14ac:dyDescent="0.25">
      <c r="A551" s="64" t="s">
        <v>44</v>
      </c>
      <c r="C551" s="10" t="s">
        <v>697</v>
      </c>
      <c r="D551" s="13"/>
      <c r="F551" s="74"/>
      <c r="G551"/>
    </row>
    <row r="552" spans="1:256" x14ac:dyDescent="0.25">
      <c r="A552" s="54"/>
      <c r="C552" s="13"/>
      <c r="D552" s="13"/>
      <c r="E552" s="102"/>
      <c r="F552" s="116"/>
      <c r="G552" s="4"/>
    </row>
    <row r="553" spans="1:256" ht="32.25" customHeight="1" x14ac:dyDescent="0.25">
      <c r="A553" s="305" t="s">
        <v>800</v>
      </c>
      <c r="B553" s="342"/>
      <c r="C553" s="375" t="s">
        <v>863</v>
      </c>
      <c r="D553" s="375"/>
      <c r="E553" s="375"/>
      <c r="F553" s="115"/>
    </row>
    <row r="554" spans="1:256" x14ac:dyDescent="0.25">
      <c r="C554" s="341"/>
      <c r="E554" s="102"/>
      <c r="F554" s="112"/>
      <c r="G554"/>
    </row>
    <row r="555" spans="1:256" s="3" customFormat="1" ht="18.75" customHeight="1" x14ac:dyDescent="0.25">
      <c r="A555" s="51"/>
      <c r="B555" s="13"/>
      <c r="C555" s="340" t="s">
        <v>3</v>
      </c>
      <c r="D555" s="18">
        <v>44</v>
      </c>
      <c r="E555" s="102">
        <v>0</v>
      </c>
      <c r="F555" s="71">
        <f>D555*E555</f>
        <v>0</v>
      </c>
      <c r="G555" s="4"/>
    </row>
    <row r="556" spans="1:256" x14ac:dyDescent="0.25">
      <c r="A556" s="54"/>
      <c r="C556" s="13"/>
      <c r="D556" s="13"/>
      <c r="F556" s="74"/>
      <c r="G556"/>
    </row>
    <row r="557" spans="1:256" s="3" customFormat="1" ht="45.75" customHeight="1" x14ac:dyDescent="0.25">
      <c r="A557" s="51" t="s">
        <v>796</v>
      </c>
      <c r="B557" s="342"/>
      <c r="C557" s="375" t="s">
        <v>702</v>
      </c>
      <c r="D557" s="375"/>
      <c r="E557" s="375"/>
      <c r="F557" s="80"/>
      <c r="G557" s="4"/>
    </row>
    <row r="558" spans="1:256" x14ac:dyDescent="0.25">
      <c r="C558" s="340" t="s">
        <v>73</v>
      </c>
      <c r="D558" s="20">
        <v>120</v>
      </c>
      <c r="E558" s="84">
        <v>0</v>
      </c>
      <c r="F558" s="71">
        <f>D558*E558</f>
        <v>0</v>
      </c>
    </row>
    <row r="560" spans="1:256" x14ac:dyDescent="0.25">
      <c r="A560" s="64" t="s">
        <v>44</v>
      </c>
      <c r="C560" s="10" t="s">
        <v>45</v>
      </c>
      <c r="D560" s="13"/>
      <c r="F560" s="74"/>
      <c r="G560"/>
    </row>
    <row r="561" spans="1:256" ht="12.6" customHeight="1" x14ac:dyDescent="0.25"/>
    <row r="562" spans="1:256" s="3" customFormat="1" ht="13.2" customHeight="1" x14ac:dyDescent="0.25">
      <c r="A562" s="51" t="s">
        <v>46</v>
      </c>
      <c r="B562" s="17"/>
      <c r="C562" s="375" t="s">
        <v>83</v>
      </c>
      <c r="D562" s="375"/>
      <c r="E562" s="375"/>
      <c r="F562" s="80"/>
      <c r="G562" s="4"/>
    </row>
    <row r="563" spans="1:256" ht="29.4" customHeight="1" x14ac:dyDescent="0.25">
      <c r="C563" s="374" t="s">
        <v>901</v>
      </c>
      <c r="D563" s="374"/>
      <c r="E563" s="374"/>
    </row>
    <row r="564" spans="1:256" x14ac:dyDescent="0.25">
      <c r="C564" s="364" t="s">
        <v>355</v>
      </c>
      <c r="D564" s="20">
        <v>1</v>
      </c>
      <c r="E564" s="84">
        <v>0</v>
      </c>
      <c r="F564" s="71">
        <f>D564*E564</f>
        <v>0</v>
      </c>
    </row>
    <row r="565" spans="1:256" x14ac:dyDescent="0.25">
      <c r="C565" s="15"/>
      <c r="D565" s="20"/>
      <c r="F565" s="71"/>
    </row>
    <row r="566" spans="1:256" ht="13.8" thickBot="1" x14ac:dyDescent="0.3">
      <c r="A566" s="53"/>
      <c r="B566" s="39"/>
      <c r="C566" s="206" t="s">
        <v>34</v>
      </c>
      <c r="D566" s="39"/>
      <c r="E566" s="88"/>
      <c r="F566" s="73">
        <f>SUM(F550:F565)</f>
        <v>0</v>
      </c>
    </row>
    <row r="567" spans="1:256" ht="13.8" thickTop="1" x14ac:dyDescent="0.25">
      <c r="A567" s="54"/>
      <c r="C567" s="13"/>
      <c r="D567" s="13"/>
      <c r="F567" s="74"/>
      <c r="G567"/>
    </row>
    <row r="568" spans="1:256" x14ac:dyDescent="0.25">
      <c r="A568" s="54"/>
      <c r="C568" s="13"/>
      <c r="D568" s="13"/>
      <c r="F568" s="74"/>
      <c r="G568"/>
    </row>
    <row r="569" spans="1:256" x14ac:dyDescent="0.25">
      <c r="A569" s="54"/>
      <c r="C569" s="13"/>
      <c r="D569" s="13"/>
      <c r="F569" s="74"/>
      <c r="G569"/>
    </row>
    <row r="570" spans="1:256" s="2" customFormat="1" x14ac:dyDescent="0.25">
      <c r="A570" s="60" t="s">
        <v>35</v>
      </c>
      <c r="B570" s="61"/>
      <c r="C570" s="380" t="s">
        <v>9</v>
      </c>
      <c r="D570" s="381"/>
      <c r="E570" s="83"/>
      <c r="F570" s="76"/>
      <c r="G570" s="63"/>
      <c r="H570" s="10"/>
      <c r="I570" s="410"/>
      <c r="J570" s="382"/>
      <c r="K570" s="210"/>
      <c r="L570" s="5"/>
      <c r="M570" s="63"/>
      <c r="N570" s="10"/>
      <c r="O570" s="410"/>
      <c r="P570" s="382"/>
      <c r="Q570" s="210"/>
      <c r="R570" s="5"/>
      <c r="S570" s="63"/>
      <c r="T570" s="10"/>
      <c r="U570" s="410"/>
      <c r="V570" s="382"/>
      <c r="W570" s="210"/>
      <c r="X570" s="5"/>
      <c r="Y570" s="63"/>
      <c r="Z570" s="10"/>
      <c r="AA570" s="410"/>
      <c r="AB570" s="382"/>
      <c r="AC570" s="210"/>
      <c r="AD570" s="5"/>
      <c r="AE570" s="63"/>
      <c r="AF570" s="10"/>
      <c r="AG570" s="410"/>
      <c r="AH570" s="382"/>
      <c r="AI570" s="210"/>
      <c r="AJ570" s="5"/>
      <c r="AK570" s="63"/>
      <c r="AL570" s="10"/>
      <c r="AM570" s="410"/>
      <c r="AN570" s="382"/>
      <c r="AO570" s="210"/>
      <c r="AP570" s="5"/>
      <c r="AQ570" s="63"/>
      <c r="AR570" s="10"/>
      <c r="AS570" s="410"/>
      <c r="AT570" s="382"/>
      <c r="AU570" s="210"/>
      <c r="AV570" s="5"/>
      <c r="AW570" s="63"/>
      <c r="AX570" s="10"/>
      <c r="AY570" s="410"/>
      <c r="AZ570" s="382"/>
      <c r="BA570" s="210"/>
      <c r="BB570" s="5"/>
      <c r="BC570" s="63"/>
      <c r="BD570" s="10"/>
      <c r="BE570" s="410"/>
      <c r="BF570" s="382"/>
      <c r="BG570" s="210"/>
      <c r="BH570" s="5"/>
      <c r="BI570" s="63"/>
      <c r="BJ570" s="10"/>
      <c r="BK570" s="410"/>
      <c r="BL570" s="382"/>
      <c r="BM570" s="210"/>
      <c r="BN570" s="5"/>
      <c r="BO570" s="63"/>
      <c r="BP570" s="10"/>
      <c r="BQ570" s="410"/>
      <c r="BR570" s="382"/>
      <c r="BS570" s="210"/>
      <c r="BT570" s="5"/>
      <c r="BU570" s="63"/>
      <c r="BV570" s="10"/>
      <c r="BW570" s="410"/>
      <c r="BX570" s="382"/>
      <c r="BY570" s="210"/>
      <c r="BZ570" s="5"/>
      <c r="CA570" s="63"/>
      <c r="CB570" s="10"/>
      <c r="CC570" s="410"/>
      <c r="CD570" s="382"/>
      <c r="CE570" s="210"/>
      <c r="CF570" s="5"/>
      <c r="CG570" s="63"/>
      <c r="CH570" s="10"/>
      <c r="CI570" s="410"/>
      <c r="CJ570" s="382"/>
      <c r="CK570" s="210"/>
      <c r="CL570" s="5"/>
      <c r="CM570" s="63"/>
      <c r="CN570" s="10"/>
      <c r="CO570" s="410"/>
      <c r="CP570" s="382"/>
      <c r="CQ570" s="210"/>
      <c r="CR570" s="5"/>
      <c r="CS570" s="63"/>
      <c r="CT570" s="10"/>
      <c r="CU570" s="410"/>
      <c r="CV570" s="382"/>
      <c r="CW570" s="210"/>
      <c r="CX570" s="5"/>
      <c r="CY570" s="63"/>
      <c r="CZ570" s="10"/>
      <c r="DA570" s="410"/>
      <c r="DB570" s="382"/>
      <c r="DC570" s="210"/>
      <c r="DD570" s="5"/>
      <c r="DE570" s="63"/>
      <c r="DF570" s="10"/>
      <c r="DG570" s="410"/>
      <c r="DH570" s="382"/>
      <c r="DI570" s="210"/>
      <c r="DJ570" s="5"/>
      <c r="DK570" s="63"/>
      <c r="DL570" s="10"/>
      <c r="DM570" s="410"/>
      <c r="DN570" s="382"/>
      <c r="DO570" s="210"/>
      <c r="DP570" s="5"/>
      <c r="DQ570" s="63"/>
      <c r="DR570" s="10"/>
      <c r="DS570" s="410"/>
      <c r="DT570" s="382"/>
      <c r="DU570" s="210"/>
      <c r="DV570" s="5"/>
      <c r="DW570" s="63"/>
      <c r="DX570" s="10"/>
      <c r="DY570" s="410"/>
      <c r="DZ570" s="382"/>
      <c r="EA570" s="210"/>
      <c r="EB570" s="5"/>
      <c r="EC570" s="63"/>
      <c r="ED570" s="10"/>
      <c r="EE570" s="410"/>
      <c r="EF570" s="382"/>
      <c r="EG570" s="210"/>
      <c r="EH570" s="5"/>
      <c r="EI570" s="63"/>
      <c r="EJ570" s="10"/>
      <c r="EK570" s="410"/>
      <c r="EL570" s="382"/>
      <c r="EM570" s="210"/>
      <c r="EN570" s="5"/>
      <c r="EO570" s="63"/>
      <c r="EP570" s="10"/>
      <c r="EQ570" s="410"/>
      <c r="ER570" s="382"/>
      <c r="ES570" s="210"/>
      <c r="ET570" s="5"/>
      <c r="EU570" s="63"/>
      <c r="EV570" s="10"/>
      <c r="EW570" s="410"/>
      <c r="EX570" s="382"/>
      <c r="EY570" s="210"/>
      <c r="EZ570" s="5"/>
      <c r="FA570" s="63"/>
      <c r="FB570" s="10"/>
      <c r="FC570" s="410"/>
      <c r="FD570" s="382"/>
      <c r="FE570" s="210"/>
      <c r="FF570" s="5"/>
      <c r="FG570" s="63"/>
      <c r="FH570" s="10"/>
      <c r="FI570" s="410"/>
      <c r="FJ570" s="382"/>
      <c r="FK570" s="210"/>
      <c r="FL570" s="5"/>
      <c r="FM570" s="63"/>
      <c r="FN570" s="10"/>
      <c r="FO570" s="410"/>
      <c r="FP570" s="382"/>
      <c r="FQ570" s="210"/>
      <c r="FR570" s="5"/>
      <c r="FS570" s="63"/>
      <c r="FT570" s="10"/>
      <c r="FU570" s="410"/>
      <c r="FV570" s="382"/>
      <c r="FW570" s="210"/>
      <c r="FX570" s="5"/>
      <c r="FY570" s="63"/>
      <c r="FZ570" s="10"/>
      <c r="GA570" s="410"/>
      <c r="GB570" s="382"/>
      <c r="GC570" s="210"/>
      <c r="GD570" s="5"/>
      <c r="GE570" s="63"/>
      <c r="GF570" s="10"/>
      <c r="GG570" s="410"/>
      <c r="GH570" s="382"/>
      <c r="GI570" s="210"/>
      <c r="GJ570" s="5"/>
      <c r="GK570" s="63"/>
      <c r="GL570" s="10"/>
      <c r="GM570" s="410"/>
      <c r="GN570" s="382"/>
      <c r="GO570" s="210"/>
      <c r="GP570" s="5"/>
      <c r="GQ570" s="63"/>
      <c r="GR570" s="10"/>
      <c r="GS570" s="410"/>
      <c r="GT570" s="382"/>
      <c r="GU570" s="210"/>
      <c r="GV570" s="5"/>
      <c r="GW570" s="63"/>
      <c r="GX570" s="10"/>
      <c r="GY570" s="410"/>
      <c r="GZ570" s="382"/>
      <c r="HA570" s="210"/>
      <c r="HB570" s="5"/>
      <c r="HC570" s="63"/>
      <c r="HD570" s="10"/>
      <c r="HE570" s="410"/>
      <c r="HF570" s="382"/>
      <c r="HG570" s="210"/>
      <c r="HH570" s="5"/>
      <c r="HI570" s="63"/>
      <c r="HJ570" s="10"/>
      <c r="HK570" s="410"/>
      <c r="HL570" s="382"/>
      <c r="HM570" s="210"/>
      <c r="HN570" s="5"/>
      <c r="HO570" s="63"/>
      <c r="HP570" s="10"/>
      <c r="HQ570" s="410"/>
      <c r="HR570" s="382"/>
      <c r="HS570" s="210"/>
      <c r="HT570" s="5"/>
      <c r="HU570" s="63"/>
      <c r="HV570" s="10"/>
      <c r="HW570" s="410"/>
      <c r="HX570" s="382"/>
      <c r="HY570" s="210"/>
      <c r="HZ570" s="5"/>
      <c r="IA570" s="63"/>
      <c r="IB570" s="10"/>
      <c r="IC570" s="410"/>
      <c r="ID570" s="382"/>
      <c r="IE570" s="210"/>
      <c r="IF570" s="5"/>
      <c r="IG570" s="63"/>
      <c r="IH570" s="10"/>
      <c r="II570" s="410"/>
      <c r="IJ570" s="382"/>
      <c r="IK570" s="210"/>
      <c r="IL570" s="5"/>
      <c r="IM570" s="63"/>
      <c r="IN570" s="10"/>
      <c r="IO570" s="410"/>
      <c r="IP570" s="382"/>
      <c r="IQ570" s="210"/>
      <c r="IR570" s="5"/>
      <c r="IS570" s="63"/>
      <c r="IT570" s="10"/>
      <c r="IU570" s="410"/>
      <c r="IV570" s="382"/>
    </row>
    <row r="571" spans="1:256" x14ac:dyDescent="0.25">
      <c r="A571" s="54"/>
      <c r="C571" s="13"/>
      <c r="D571" s="13"/>
      <c r="F571" s="74"/>
      <c r="G571"/>
    </row>
    <row r="572" spans="1:256" x14ac:dyDescent="0.25">
      <c r="A572" s="54"/>
      <c r="C572" s="13"/>
      <c r="D572" s="13"/>
      <c r="F572" s="74"/>
      <c r="G572"/>
    </row>
    <row r="573" spans="1:256" s="3" customFormat="1" ht="54.75" customHeight="1" x14ac:dyDescent="0.25">
      <c r="A573" s="51" t="s">
        <v>47</v>
      </c>
      <c r="B573" s="17"/>
      <c r="C573" s="375" t="s">
        <v>864</v>
      </c>
      <c r="D573" s="375"/>
      <c r="E573" s="375"/>
      <c r="F573" s="365">
        <f>(M_PRIPRAVA+M_ZEMELJSKA+M_VOZIŠČNE+M_ODVODNJAVANJE+M_GRADBENA+M_OPREMA+M_TUJE)*0.1</f>
        <v>0</v>
      </c>
      <c r="G573" s="4"/>
    </row>
    <row r="574" spans="1:256" s="3" customFormat="1" ht="16.5" customHeight="1" x14ac:dyDescent="0.25">
      <c r="A574" s="51"/>
      <c r="B574" s="17"/>
      <c r="C574" s="14"/>
      <c r="D574" s="14"/>
      <c r="E574" s="86"/>
      <c r="G574" s="4"/>
    </row>
    <row r="576" spans="1:256" ht="13.8" thickBot="1" x14ac:dyDescent="0.3">
      <c r="A576" s="53"/>
      <c r="B576" s="39"/>
      <c r="C576" s="206" t="s">
        <v>10</v>
      </c>
      <c r="D576" s="39"/>
      <c r="E576" s="88"/>
      <c r="F576" s="73">
        <f>SUM(F572:F573)</f>
        <v>0</v>
      </c>
    </row>
    <row r="577" spans="1:7" ht="25.5" customHeight="1" thickTop="1" x14ac:dyDescent="0.25">
      <c r="C577" s="405" t="s">
        <v>284</v>
      </c>
      <c r="D577" s="406"/>
      <c r="E577" s="406"/>
      <c r="F577" s="71"/>
    </row>
    <row r="578" spans="1:7" x14ac:dyDescent="0.25">
      <c r="C578" s="10"/>
      <c r="D578" s="13"/>
      <c r="F578" s="71"/>
    </row>
    <row r="579" spans="1:7" x14ac:dyDescent="0.25">
      <c r="A579" s="54"/>
      <c r="C579" s="13"/>
      <c r="D579" s="13"/>
      <c r="F579" s="74"/>
      <c r="G579"/>
    </row>
    <row r="580" spans="1:7" x14ac:dyDescent="0.25">
      <c r="A580" s="54"/>
      <c r="C580" s="13"/>
      <c r="D580" s="13"/>
      <c r="F580" s="74"/>
      <c r="G580"/>
    </row>
    <row r="581" spans="1:7" x14ac:dyDescent="0.25">
      <c r="A581" s="54"/>
      <c r="C581" s="13"/>
      <c r="D581" s="13"/>
      <c r="F581" s="74"/>
      <c r="G581"/>
    </row>
    <row r="582" spans="1:7" x14ac:dyDescent="0.25">
      <c r="A582" s="54"/>
      <c r="C582" s="13"/>
      <c r="D582" s="13"/>
      <c r="F582" s="74"/>
      <c r="G582"/>
    </row>
    <row r="583" spans="1:7" x14ac:dyDescent="0.25">
      <c r="A583" s="54"/>
      <c r="C583" s="13"/>
      <c r="D583" s="13"/>
      <c r="F583" s="74"/>
      <c r="G583"/>
    </row>
    <row r="585" spans="1:7" x14ac:dyDescent="0.25">
      <c r="A585" s="50"/>
      <c r="C585" s="375"/>
      <c r="D585" s="375"/>
      <c r="E585" s="375"/>
      <c r="F585" s="80"/>
    </row>
    <row r="587" spans="1:7" x14ac:dyDescent="0.25">
      <c r="C587" s="21"/>
      <c r="D587" s="16"/>
    </row>
  </sheetData>
  <mergeCells count="355">
    <mergeCell ref="C245:E245"/>
    <mergeCell ref="C56:D56"/>
    <mergeCell ref="C111:E111"/>
    <mergeCell ref="C129:E129"/>
    <mergeCell ref="C243:E243"/>
    <mergeCell ref="C244:E244"/>
    <mergeCell ref="C358:E358"/>
    <mergeCell ref="C362:E362"/>
    <mergeCell ref="C388:E388"/>
    <mergeCell ref="C318:D318"/>
    <mergeCell ref="C320:E320"/>
    <mergeCell ref="C324:E324"/>
    <mergeCell ref="C328:E328"/>
    <mergeCell ref="C332:E332"/>
    <mergeCell ref="C339:D339"/>
    <mergeCell ref="C296:D296"/>
    <mergeCell ref="C298:E298"/>
    <mergeCell ref="C302:E302"/>
    <mergeCell ref="C306:E306"/>
    <mergeCell ref="C310:E310"/>
    <mergeCell ref="C314:E314"/>
    <mergeCell ref="C284:D284"/>
    <mergeCell ref="C286:D286"/>
    <mergeCell ref="C288:E288"/>
    <mergeCell ref="C351:E351"/>
    <mergeCell ref="C354:E354"/>
    <mergeCell ref="C374:D374"/>
    <mergeCell ref="C376:E376"/>
    <mergeCell ref="C377:E377"/>
    <mergeCell ref="C340:D340"/>
    <mergeCell ref="C342:E342"/>
    <mergeCell ref="C343:E343"/>
    <mergeCell ref="C346:E346"/>
    <mergeCell ref="C347:E347"/>
    <mergeCell ref="C350:E350"/>
    <mergeCell ref="C366:E366"/>
    <mergeCell ref="C370:E370"/>
    <mergeCell ref="C371:E371"/>
    <mergeCell ref="C39:E39"/>
    <mergeCell ref="C40:D40"/>
    <mergeCell ref="C43:E43"/>
    <mergeCell ref="C44:D44"/>
    <mergeCell ref="C47:E47"/>
    <mergeCell ref="C48:D48"/>
    <mergeCell ref="C51:E51"/>
    <mergeCell ref="C52:D52"/>
    <mergeCell ref="C55:E55"/>
    <mergeCell ref="C8:E8"/>
    <mergeCell ref="C12:E12"/>
    <mergeCell ref="C16:E16"/>
    <mergeCell ref="C20:E20"/>
    <mergeCell ref="C24:E24"/>
    <mergeCell ref="C28:E28"/>
    <mergeCell ref="C32:E32"/>
    <mergeCell ref="C6:D6"/>
    <mergeCell ref="C37:D37"/>
    <mergeCell ref="IU570:IV570"/>
    <mergeCell ref="C573:E573"/>
    <mergeCell ref="C577:E577"/>
    <mergeCell ref="C585:E585"/>
    <mergeCell ref="HK570:HL570"/>
    <mergeCell ref="HQ570:HR570"/>
    <mergeCell ref="HW570:HX570"/>
    <mergeCell ref="IC570:ID570"/>
    <mergeCell ref="II570:IJ570"/>
    <mergeCell ref="IO570:IP570"/>
    <mergeCell ref="GA570:GB570"/>
    <mergeCell ref="GG570:GH570"/>
    <mergeCell ref="GM570:GN570"/>
    <mergeCell ref="GS570:GT570"/>
    <mergeCell ref="GY570:GZ570"/>
    <mergeCell ref="HE570:HF570"/>
    <mergeCell ref="EQ570:ER570"/>
    <mergeCell ref="EW570:EX570"/>
    <mergeCell ref="FC570:FD570"/>
    <mergeCell ref="FI570:FJ570"/>
    <mergeCell ref="FO570:FP570"/>
    <mergeCell ref="FU570:FV570"/>
    <mergeCell ref="DG570:DH570"/>
    <mergeCell ref="DM570:DN570"/>
    <mergeCell ref="DY570:DZ570"/>
    <mergeCell ref="EE570:EF570"/>
    <mergeCell ref="EK570:EL570"/>
    <mergeCell ref="BW570:BX570"/>
    <mergeCell ref="CC570:CD570"/>
    <mergeCell ref="CI570:CJ570"/>
    <mergeCell ref="CO570:CP570"/>
    <mergeCell ref="CU570:CV570"/>
    <mergeCell ref="DA570:DB570"/>
    <mergeCell ref="AM570:AN570"/>
    <mergeCell ref="AS570:AT570"/>
    <mergeCell ref="AY570:AZ570"/>
    <mergeCell ref="BE570:BF570"/>
    <mergeCell ref="BK570:BL570"/>
    <mergeCell ref="BQ570:BR570"/>
    <mergeCell ref="IO549:IP549"/>
    <mergeCell ref="IU549:IV549"/>
    <mergeCell ref="C562:E562"/>
    <mergeCell ref="C570:D570"/>
    <mergeCell ref="I570:J570"/>
    <mergeCell ref="O570:P570"/>
    <mergeCell ref="U570:V570"/>
    <mergeCell ref="AA570:AB570"/>
    <mergeCell ref="AG570:AH570"/>
    <mergeCell ref="HE549:HF549"/>
    <mergeCell ref="HK549:HL549"/>
    <mergeCell ref="HQ549:HR549"/>
    <mergeCell ref="HW549:HX549"/>
    <mergeCell ref="IC549:ID549"/>
    <mergeCell ref="II549:IJ549"/>
    <mergeCell ref="FU549:FV549"/>
    <mergeCell ref="GA549:GB549"/>
    <mergeCell ref="DS570:DT570"/>
    <mergeCell ref="GG549:GH549"/>
    <mergeCell ref="GM549:GN549"/>
    <mergeCell ref="GS549:GT549"/>
    <mergeCell ref="GY549:GZ549"/>
    <mergeCell ref="EK549:EL549"/>
    <mergeCell ref="EQ549:ER549"/>
    <mergeCell ref="EW549:EX549"/>
    <mergeCell ref="FC549:FD549"/>
    <mergeCell ref="FI549:FJ549"/>
    <mergeCell ref="FO549:FP549"/>
    <mergeCell ref="DA549:DB549"/>
    <mergeCell ref="DG549:DH549"/>
    <mergeCell ref="DM549:DN549"/>
    <mergeCell ref="DS549:DT549"/>
    <mergeCell ref="DY549:DZ549"/>
    <mergeCell ref="EE549:EF549"/>
    <mergeCell ref="BQ549:BR549"/>
    <mergeCell ref="BW549:BX549"/>
    <mergeCell ref="CC549:CD549"/>
    <mergeCell ref="CI549:CJ549"/>
    <mergeCell ref="CO549:CP549"/>
    <mergeCell ref="CU549:CV549"/>
    <mergeCell ref="AG549:AH549"/>
    <mergeCell ref="AM549:AN549"/>
    <mergeCell ref="AS549:AT549"/>
    <mergeCell ref="AY549:AZ549"/>
    <mergeCell ref="BE549:BF549"/>
    <mergeCell ref="BK549:BL549"/>
    <mergeCell ref="C549:D549"/>
    <mergeCell ref="I549:J549"/>
    <mergeCell ref="O549:P549"/>
    <mergeCell ref="U549:V549"/>
    <mergeCell ref="AA549:AB549"/>
    <mergeCell ref="II538:IJ538"/>
    <mergeCell ref="IO538:IP538"/>
    <mergeCell ref="IU538:IV538"/>
    <mergeCell ref="C540:E540"/>
    <mergeCell ref="C541:E541"/>
    <mergeCell ref="C542:E542"/>
    <mergeCell ref="GY538:GZ538"/>
    <mergeCell ref="HE538:HF538"/>
    <mergeCell ref="HK538:HL538"/>
    <mergeCell ref="HQ538:HR538"/>
    <mergeCell ref="HW538:HX538"/>
    <mergeCell ref="IC538:ID538"/>
    <mergeCell ref="FO538:FP538"/>
    <mergeCell ref="FU538:FV538"/>
    <mergeCell ref="GA538:GB538"/>
    <mergeCell ref="GG538:GH538"/>
    <mergeCell ref="GM538:GN538"/>
    <mergeCell ref="GS538:GT538"/>
    <mergeCell ref="EE538:EF538"/>
    <mergeCell ref="EK538:EL538"/>
    <mergeCell ref="EQ538:ER538"/>
    <mergeCell ref="EW538:EX538"/>
    <mergeCell ref="FC538:FD538"/>
    <mergeCell ref="FI538:FJ538"/>
    <mergeCell ref="CU538:CV538"/>
    <mergeCell ref="DA538:DB538"/>
    <mergeCell ref="DG538:DH538"/>
    <mergeCell ref="DM538:DN538"/>
    <mergeCell ref="DS538:DT538"/>
    <mergeCell ref="DY538:DZ538"/>
    <mergeCell ref="BK538:BL538"/>
    <mergeCell ref="BQ538:BR538"/>
    <mergeCell ref="BW538:BX538"/>
    <mergeCell ref="CC538:CD538"/>
    <mergeCell ref="CI538:CJ538"/>
    <mergeCell ref="CO538:CP538"/>
    <mergeCell ref="AA538:AB538"/>
    <mergeCell ref="AG538:AH538"/>
    <mergeCell ref="AM538:AN538"/>
    <mergeCell ref="AS538:AT538"/>
    <mergeCell ref="AY538:AZ538"/>
    <mergeCell ref="BE538:BF538"/>
    <mergeCell ref="C528:E528"/>
    <mergeCell ref="C532:E532"/>
    <mergeCell ref="C538:D538"/>
    <mergeCell ref="I538:J538"/>
    <mergeCell ref="O538:P538"/>
    <mergeCell ref="U538:V538"/>
    <mergeCell ref="C502:D502"/>
    <mergeCell ref="C504:E504"/>
    <mergeCell ref="C516:E516"/>
    <mergeCell ref="C523:D523"/>
    <mergeCell ref="C524:D524"/>
    <mergeCell ref="C526:D526"/>
    <mergeCell ref="C493:E493"/>
    <mergeCell ref="C500:D500"/>
    <mergeCell ref="C508:E508"/>
    <mergeCell ref="C496:E496"/>
    <mergeCell ref="C497:E497"/>
    <mergeCell ref="C519:E519"/>
    <mergeCell ref="C512:E512"/>
    <mergeCell ref="C513:E513"/>
    <mergeCell ref="C480:E480"/>
    <mergeCell ref="C481:E481"/>
    <mergeCell ref="C484:E484"/>
    <mergeCell ref="C485:E485"/>
    <mergeCell ref="C492:E492"/>
    <mergeCell ref="C442:D442"/>
    <mergeCell ref="C444:E444"/>
    <mergeCell ref="C445:E445"/>
    <mergeCell ref="C477:E477"/>
    <mergeCell ref="C448:E448"/>
    <mergeCell ref="C449:E449"/>
    <mergeCell ref="C452:E452"/>
    <mergeCell ref="C453:E453"/>
    <mergeCell ref="C456:E456"/>
    <mergeCell ref="C457:E457"/>
    <mergeCell ref="C476:E476"/>
    <mergeCell ref="C464:E464"/>
    <mergeCell ref="C465:E465"/>
    <mergeCell ref="C468:E468"/>
    <mergeCell ref="C469:E469"/>
    <mergeCell ref="C488:E488"/>
    <mergeCell ref="C489:E489"/>
    <mergeCell ref="C429:E429"/>
    <mergeCell ref="C432:E432"/>
    <mergeCell ref="C433:E433"/>
    <mergeCell ref="C436:E436"/>
    <mergeCell ref="C437:E437"/>
    <mergeCell ref="C440:D440"/>
    <mergeCell ref="C414:E414"/>
    <mergeCell ref="C418:E418"/>
    <mergeCell ref="C422:D422"/>
    <mergeCell ref="C424:E424"/>
    <mergeCell ref="C425:E425"/>
    <mergeCell ref="C428:E428"/>
    <mergeCell ref="C402:E402"/>
    <mergeCell ref="C403:D403"/>
    <mergeCell ref="C406:E406"/>
    <mergeCell ref="C407:E407"/>
    <mergeCell ref="C410:E410"/>
    <mergeCell ref="C411:E411"/>
    <mergeCell ref="C380:E380"/>
    <mergeCell ref="C381:E381"/>
    <mergeCell ref="C384:E384"/>
    <mergeCell ref="C400:D400"/>
    <mergeCell ref="C396:E396"/>
    <mergeCell ref="C392:E392"/>
    <mergeCell ref="C289:E289"/>
    <mergeCell ref="C292:E292"/>
    <mergeCell ref="C293:E293"/>
    <mergeCell ref="C270:D270"/>
    <mergeCell ref="C273:D273"/>
    <mergeCell ref="C275:D275"/>
    <mergeCell ref="C276:E276"/>
    <mergeCell ref="C277:E277"/>
    <mergeCell ref="C282:D282"/>
    <mergeCell ref="C259:E259"/>
    <mergeCell ref="C260:E260"/>
    <mergeCell ref="C263:D263"/>
    <mergeCell ref="C265:D265"/>
    <mergeCell ref="C267:D267"/>
    <mergeCell ref="C269:E269"/>
    <mergeCell ref="C248:E248"/>
    <mergeCell ref="C249:E249"/>
    <mergeCell ref="C252:D252"/>
    <mergeCell ref="C254:E254"/>
    <mergeCell ref="C233:D233"/>
    <mergeCell ref="C235:D235"/>
    <mergeCell ref="C237:E237"/>
    <mergeCell ref="C238:E238"/>
    <mergeCell ref="C241:D241"/>
    <mergeCell ref="C213:E213"/>
    <mergeCell ref="C214:E214"/>
    <mergeCell ref="C217:E217"/>
    <mergeCell ref="C221:E221"/>
    <mergeCell ref="C222:E222"/>
    <mergeCell ref="C225:E225"/>
    <mergeCell ref="C227:E227"/>
    <mergeCell ref="C228:E228"/>
    <mergeCell ref="C203:E203"/>
    <mergeCell ref="C207:E207"/>
    <mergeCell ref="C211:D211"/>
    <mergeCell ref="C189:E189"/>
    <mergeCell ref="C193:D193"/>
    <mergeCell ref="C195:E195"/>
    <mergeCell ref="C199:E199"/>
    <mergeCell ref="C176:E176"/>
    <mergeCell ref="C179:E179"/>
    <mergeCell ref="C180:E180"/>
    <mergeCell ref="C183:D183"/>
    <mergeCell ref="C185:E185"/>
    <mergeCell ref="C186:E186"/>
    <mergeCell ref="C164:E164"/>
    <mergeCell ref="C167:E167"/>
    <mergeCell ref="C168:E168"/>
    <mergeCell ref="C171:E171"/>
    <mergeCell ref="C172:E172"/>
    <mergeCell ref="C175:E175"/>
    <mergeCell ref="C152:E152"/>
    <mergeCell ref="C155:D155"/>
    <mergeCell ref="C157:D157"/>
    <mergeCell ref="C159:E159"/>
    <mergeCell ref="C160:E160"/>
    <mergeCell ref="C163:E163"/>
    <mergeCell ref="C141:E141"/>
    <mergeCell ref="C142:E142"/>
    <mergeCell ref="C145:E145"/>
    <mergeCell ref="C118:E118"/>
    <mergeCell ref="C146:D146"/>
    <mergeCell ref="C149:D149"/>
    <mergeCell ref="C151:E151"/>
    <mergeCell ref="C130:D130"/>
    <mergeCell ref="C137:E137"/>
    <mergeCell ref="C138:E138"/>
    <mergeCell ref="C107:E107"/>
    <mergeCell ref="C108:D108"/>
    <mergeCell ref="C122:D122"/>
    <mergeCell ref="C133:E134"/>
    <mergeCell ref="C85:E85"/>
    <mergeCell ref="C86:E86"/>
    <mergeCell ref="C89:E89"/>
    <mergeCell ref="C90:E90"/>
    <mergeCell ref="C125:D125"/>
    <mergeCell ref="C127:D127"/>
    <mergeCell ref="C563:E563"/>
    <mergeCell ref="C231:D231"/>
    <mergeCell ref="C280:D280"/>
    <mergeCell ref="C337:D337"/>
    <mergeCell ref="C553:E553"/>
    <mergeCell ref="C557:E557"/>
    <mergeCell ref="A2:F2"/>
    <mergeCell ref="C4:D4"/>
    <mergeCell ref="C67:E67"/>
    <mergeCell ref="C70:E70"/>
    <mergeCell ref="C74:E74"/>
    <mergeCell ref="C76:E76"/>
    <mergeCell ref="C93:E93"/>
    <mergeCell ref="C97:E97"/>
    <mergeCell ref="C59:D59"/>
    <mergeCell ref="C61:E61"/>
    <mergeCell ref="C63:E63"/>
    <mergeCell ref="C66:E66"/>
    <mergeCell ref="C472:E472"/>
    <mergeCell ref="C473:E473"/>
    <mergeCell ref="C460:E460"/>
    <mergeCell ref="C461:E461"/>
    <mergeCell ref="C101:E101"/>
    <mergeCell ref="C102:E102"/>
  </mergeCells>
  <pageMargins left="0.7" right="0.7" top="0.75" bottom="0.75" header="0.3" footer="0.3"/>
  <pageSetup paperSize="9" scale="99" orientation="portrait" horizontalDpi="4294967293" r:id="rId1"/>
  <headerFooter>
    <oddFooter>&amp;CPlaz Grahovo II faza                                                           Stran &amp;P od &amp;N</oddFooter>
  </headerFooter>
  <rowBreaks count="2" manualBreakCount="2">
    <brk id="518" max="5" man="1"/>
    <brk id="56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161"/>
  <sheetViews>
    <sheetView view="pageBreakPreview" topLeftCell="A10" zoomScale="115" zoomScaleNormal="100" zoomScaleSheetLayoutView="115" workbookViewId="0">
      <selection activeCell="C13" sqref="C13"/>
    </sheetView>
  </sheetViews>
  <sheetFormatPr defaultRowHeight="13.2" x14ac:dyDescent="0.25"/>
  <cols>
    <col min="1" max="1" width="40.109375" customWidth="1"/>
    <col min="2" max="2" width="13.44140625" customWidth="1"/>
    <col min="3" max="3" width="22.6640625" style="91" customWidth="1"/>
  </cols>
  <sheetData>
    <row r="2" spans="1:8" ht="15.6" x14ac:dyDescent="0.3">
      <c r="A2" s="407" t="s">
        <v>42</v>
      </c>
      <c r="B2" s="407"/>
      <c r="C2" s="407"/>
      <c r="D2" s="22"/>
      <c r="E2" s="22"/>
      <c r="F2" s="22"/>
      <c r="G2" s="22"/>
      <c r="H2" s="22"/>
    </row>
    <row r="3" spans="1:8" ht="15.6" x14ac:dyDescent="0.3">
      <c r="A3" s="22"/>
      <c r="B3" s="22"/>
      <c r="C3" s="211"/>
      <c r="D3" s="22"/>
      <c r="E3" s="22"/>
      <c r="F3" s="22"/>
      <c r="G3" s="22"/>
      <c r="H3" s="22"/>
    </row>
    <row r="4" spans="1:8" ht="20.100000000000001" customHeight="1" x14ac:dyDescent="0.25"/>
    <row r="5" spans="1:8" ht="20.100000000000001" customHeight="1" x14ac:dyDescent="0.25"/>
    <row r="6" spans="1:8" s="9" customFormat="1" ht="20.100000000000001" customHeight="1" x14ac:dyDescent="0.3">
      <c r="A6" s="25" t="s">
        <v>11</v>
      </c>
      <c r="B6" s="23"/>
      <c r="C6" s="92">
        <f>M_PRIPRAVA</f>
        <v>0</v>
      </c>
    </row>
    <row r="7" spans="1:8" s="9" customFormat="1" ht="20.100000000000001" customHeight="1" x14ac:dyDescent="0.25">
      <c r="A7" s="25" t="s">
        <v>12</v>
      </c>
      <c r="C7" s="92">
        <f>M_ZEMELJSKA</f>
        <v>0</v>
      </c>
    </row>
    <row r="8" spans="1:8" s="9" customFormat="1" ht="20.100000000000001" customHeight="1" x14ac:dyDescent="0.25">
      <c r="A8" s="25" t="s">
        <v>21</v>
      </c>
      <c r="C8" s="92">
        <f>M_VOZIŠČNE</f>
        <v>0</v>
      </c>
    </row>
    <row r="9" spans="1:8" s="9" customFormat="1" ht="20.100000000000001" customHeight="1" x14ac:dyDescent="0.25">
      <c r="A9" s="25" t="s">
        <v>24</v>
      </c>
      <c r="C9" s="92">
        <f>M_ODVODNJAVANJE</f>
        <v>0</v>
      </c>
    </row>
    <row r="10" spans="1:8" s="9" customFormat="1" ht="20.100000000000001" customHeight="1" x14ac:dyDescent="0.25">
      <c r="A10" s="25" t="s">
        <v>27</v>
      </c>
      <c r="C10" s="92">
        <f>M_GRADBENA</f>
        <v>0</v>
      </c>
    </row>
    <row r="11" spans="1:8" s="9" customFormat="1" ht="20.100000000000001" customHeight="1" x14ac:dyDescent="0.25">
      <c r="A11" s="25" t="s">
        <v>89</v>
      </c>
      <c r="C11" s="92">
        <f>M_OPREMA</f>
        <v>0</v>
      </c>
    </row>
    <row r="12" spans="1:8" s="9" customFormat="1" ht="20.100000000000001" customHeight="1" x14ac:dyDescent="0.25">
      <c r="A12" s="25" t="s">
        <v>33</v>
      </c>
      <c r="C12" s="92">
        <f>M_TUJE</f>
        <v>0</v>
      </c>
    </row>
    <row r="13" spans="1:8" s="9" customFormat="1" ht="20.100000000000001" customHeight="1" thickBot="1" x14ac:dyDescent="0.3">
      <c r="A13" s="69" t="s">
        <v>36</v>
      </c>
      <c r="B13" s="70"/>
      <c r="C13" s="93">
        <f>'OBJEKT-MOP'!F576</f>
        <v>0</v>
      </c>
    </row>
    <row r="14" spans="1:8" ht="20.100000000000001" customHeight="1" thickTop="1" x14ac:dyDescent="0.25">
      <c r="A14" s="212"/>
      <c r="C14" s="92"/>
    </row>
    <row r="15" spans="1:8" ht="20.100000000000001" customHeight="1" x14ac:dyDescent="0.25">
      <c r="A15" s="28" t="s">
        <v>13</v>
      </c>
      <c r="C15" s="96">
        <f>SUM(C6:C14)</f>
        <v>0</v>
      </c>
    </row>
    <row r="16" spans="1:8" ht="20.100000000000001" customHeight="1" x14ac:dyDescent="0.25">
      <c r="A16" s="31" t="s">
        <v>14</v>
      </c>
      <c r="B16" s="32"/>
      <c r="C16" s="97">
        <v>0</v>
      </c>
    </row>
    <row r="17" spans="1:3" ht="20.100000000000001" customHeight="1" x14ac:dyDescent="0.25">
      <c r="A17" s="28" t="s">
        <v>15</v>
      </c>
      <c r="C17" s="96">
        <f>C15-C16</f>
        <v>0</v>
      </c>
    </row>
    <row r="18" spans="1:3" ht="20.100000000000001" customHeight="1" thickBot="1" x14ac:dyDescent="0.3">
      <c r="A18" s="33" t="s">
        <v>117</v>
      </c>
      <c r="B18" s="6"/>
      <c r="C18" s="98">
        <f>0.22*C17</f>
        <v>0</v>
      </c>
    </row>
    <row r="19" spans="1:3" ht="20.100000000000001" customHeight="1" thickTop="1" x14ac:dyDescent="0.25">
      <c r="A19" s="213" t="s">
        <v>15</v>
      </c>
      <c r="B19" s="9"/>
      <c r="C19" s="99">
        <f>C17+C18</f>
        <v>0</v>
      </c>
    </row>
    <row r="20" spans="1:3" ht="20.100000000000001" customHeight="1" x14ac:dyDescent="0.25">
      <c r="A20" s="213"/>
      <c r="B20" s="9"/>
      <c r="C20" s="99"/>
    </row>
    <row r="21" spans="1:3" ht="20.100000000000001" customHeight="1" x14ac:dyDescent="0.25">
      <c r="A21" s="213"/>
      <c r="B21" s="9"/>
      <c r="C21" s="99"/>
    </row>
    <row r="22" spans="1:3" ht="20.100000000000001" customHeight="1" x14ac:dyDescent="0.25">
      <c r="A22" s="28"/>
      <c r="C22" s="92"/>
    </row>
    <row r="23" spans="1:3" ht="20.100000000000001" customHeight="1" x14ac:dyDescent="0.25">
      <c r="A23" s="13"/>
      <c r="B23" s="9"/>
      <c r="C23" s="100" t="s">
        <v>16</v>
      </c>
    </row>
    <row r="24" spans="1:3" ht="20.100000000000001" customHeight="1" x14ac:dyDescent="0.25">
      <c r="A24" s="214" t="s">
        <v>286</v>
      </c>
      <c r="B24" s="408" t="s">
        <v>116</v>
      </c>
      <c r="C24" s="408"/>
    </row>
    <row r="25" spans="1:3" ht="20.100000000000001" customHeight="1" x14ac:dyDescent="0.25">
      <c r="A25" s="28"/>
      <c r="C25" s="92"/>
    </row>
    <row r="26" spans="1:3" ht="20.100000000000001" customHeight="1" x14ac:dyDescent="0.25">
      <c r="A26" s="28"/>
      <c r="C26" s="92"/>
    </row>
    <row r="27" spans="1:3" ht="20.100000000000001" customHeight="1" x14ac:dyDescent="0.25">
      <c r="A27" s="28"/>
      <c r="C27" s="92"/>
    </row>
    <row r="28" spans="1:3" ht="20.100000000000001" customHeight="1" x14ac:dyDescent="0.25">
      <c r="A28" s="28"/>
      <c r="C28" s="92"/>
    </row>
    <row r="29" spans="1:3" ht="20.100000000000001" customHeight="1" x14ac:dyDescent="0.25">
      <c r="A29" s="28"/>
    </row>
    <row r="30" spans="1:3" ht="20.100000000000001" customHeight="1" x14ac:dyDescent="0.25">
      <c r="A30" s="28"/>
    </row>
    <row r="31" spans="1:3" ht="20.100000000000001" customHeight="1" x14ac:dyDescent="0.25">
      <c r="A31" s="30"/>
    </row>
    <row r="32" spans="1:3" ht="20.100000000000001" customHeight="1" x14ac:dyDescent="0.25">
      <c r="A32" s="30"/>
    </row>
    <row r="33" spans="1:1" ht="20.100000000000001" customHeight="1" x14ac:dyDescent="0.25">
      <c r="A33" s="30"/>
    </row>
    <row r="34" spans="1:1" ht="20.100000000000001" customHeight="1" x14ac:dyDescent="0.25">
      <c r="A34" s="30"/>
    </row>
    <row r="35" spans="1:1" ht="20.100000000000001" customHeight="1" x14ac:dyDescent="0.25">
      <c r="A35" s="30"/>
    </row>
    <row r="36" spans="1:1" ht="20.100000000000001" customHeight="1" x14ac:dyDescent="0.25">
      <c r="A36" s="30"/>
    </row>
    <row r="37" spans="1:1" ht="20.100000000000001" customHeight="1" x14ac:dyDescent="0.25">
      <c r="A37" s="30"/>
    </row>
    <row r="38" spans="1:1" ht="20.100000000000001" customHeight="1" x14ac:dyDescent="0.25">
      <c r="A38" s="30"/>
    </row>
    <row r="39" spans="1:1" ht="20.100000000000001" customHeight="1" x14ac:dyDescent="0.25">
      <c r="A39" s="30"/>
    </row>
    <row r="40" spans="1:1" ht="20.100000000000001" customHeight="1" x14ac:dyDescent="0.25">
      <c r="A40" s="30"/>
    </row>
    <row r="41" spans="1:1" ht="20.100000000000001" customHeight="1" x14ac:dyDescent="0.25">
      <c r="A41" s="30"/>
    </row>
    <row r="42" spans="1:1" ht="20.100000000000001" customHeight="1" x14ac:dyDescent="0.25">
      <c r="A42" s="30"/>
    </row>
    <row r="43" spans="1:1" ht="20.100000000000001" customHeight="1" x14ac:dyDescent="0.25">
      <c r="A43" s="30"/>
    </row>
    <row r="44" spans="1:1" ht="20.100000000000001" customHeight="1" x14ac:dyDescent="0.25">
      <c r="A44" s="30"/>
    </row>
    <row r="45" spans="1:1" ht="20.100000000000001" customHeight="1" x14ac:dyDescent="0.25">
      <c r="A45" s="30"/>
    </row>
    <row r="46" spans="1:1" ht="20.100000000000001" customHeight="1" x14ac:dyDescent="0.25">
      <c r="A46" s="30"/>
    </row>
    <row r="47" spans="1:1" ht="20.100000000000001" customHeight="1" x14ac:dyDescent="0.25">
      <c r="A47" s="30"/>
    </row>
    <row r="48" spans="1:1" ht="20.100000000000001" customHeight="1" x14ac:dyDescent="0.25">
      <c r="A48" s="30"/>
    </row>
    <row r="49" spans="1:1" ht="20.100000000000001" customHeight="1" x14ac:dyDescent="0.25">
      <c r="A49" s="30"/>
    </row>
    <row r="50" spans="1:1" ht="20.100000000000001" customHeight="1" x14ac:dyDescent="0.25">
      <c r="A50" s="30"/>
    </row>
    <row r="51" spans="1:1" ht="20.100000000000001" customHeight="1" x14ac:dyDescent="0.25">
      <c r="A51" s="30"/>
    </row>
    <row r="52" spans="1:1" ht="20.100000000000001" customHeight="1" x14ac:dyDescent="0.25">
      <c r="A52" s="30"/>
    </row>
    <row r="53" spans="1:1" ht="20.100000000000001" customHeight="1" x14ac:dyDescent="0.25">
      <c r="A53" s="30"/>
    </row>
    <row r="54" spans="1:1" ht="20.100000000000001" customHeight="1" x14ac:dyDescent="0.25">
      <c r="A54" s="30"/>
    </row>
    <row r="55" spans="1:1" ht="20.100000000000001" customHeight="1" x14ac:dyDescent="0.25">
      <c r="A55" s="30"/>
    </row>
    <row r="56" spans="1:1" ht="20.100000000000001" customHeight="1" x14ac:dyDescent="0.25">
      <c r="A56" s="30"/>
    </row>
    <row r="57" spans="1:1" ht="20.100000000000001" customHeight="1" x14ac:dyDescent="0.25">
      <c r="A57" s="30"/>
    </row>
    <row r="58" spans="1:1" ht="20.100000000000001" customHeight="1" x14ac:dyDescent="0.25">
      <c r="A58" s="30"/>
    </row>
    <row r="59" spans="1:1" ht="20.100000000000001" customHeight="1" x14ac:dyDescent="0.25">
      <c r="A59" s="30"/>
    </row>
    <row r="60" spans="1:1" ht="20.100000000000001" customHeight="1" x14ac:dyDescent="0.25">
      <c r="A60" s="30"/>
    </row>
    <row r="61" spans="1:1" ht="20.100000000000001" customHeight="1" x14ac:dyDescent="0.25">
      <c r="A61" s="30"/>
    </row>
    <row r="62" spans="1:1" ht="20.100000000000001" customHeight="1" x14ac:dyDescent="0.25">
      <c r="A62" s="30"/>
    </row>
    <row r="63" spans="1:1" ht="20.100000000000001" customHeight="1" x14ac:dyDescent="0.25">
      <c r="A63" s="30"/>
    </row>
    <row r="64" spans="1:1" ht="20.100000000000001" customHeight="1" x14ac:dyDescent="0.25">
      <c r="A64" s="30"/>
    </row>
    <row r="65" spans="1:1" ht="20.100000000000001" customHeight="1" x14ac:dyDescent="0.25">
      <c r="A65" s="30"/>
    </row>
    <row r="66" spans="1:1" ht="20.100000000000001" customHeight="1" x14ac:dyDescent="0.25">
      <c r="A66" s="30"/>
    </row>
    <row r="67" spans="1:1" ht="20.100000000000001" customHeight="1" x14ac:dyDescent="0.25">
      <c r="A67" s="30"/>
    </row>
    <row r="68" spans="1:1" ht="20.100000000000001" customHeight="1" x14ac:dyDescent="0.25">
      <c r="A68" s="30"/>
    </row>
    <row r="69" spans="1:1" ht="20.100000000000001" customHeight="1" x14ac:dyDescent="0.25">
      <c r="A69" s="30"/>
    </row>
    <row r="70" spans="1:1" ht="20.100000000000001" customHeight="1" x14ac:dyDescent="0.25">
      <c r="A70" s="30"/>
    </row>
    <row r="71" spans="1:1" ht="20.100000000000001" customHeight="1" x14ac:dyDescent="0.25">
      <c r="A71" s="30"/>
    </row>
    <row r="72" spans="1:1" ht="20.100000000000001" customHeight="1" x14ac:dyDescent="0.25">
      <c r="A72" s="30"/>
    </row>
    <row r="73" spans="1:1" ht="20.100000000000001" customHeight="1" x14ac:dyDescent="0.25">
      <c r="A73" s="30"/>
    </row>
    <row r="74" spans="1:1" ht="20.100000000000001" customHeight="1" x14ac:dyDescent="0.25">
      <c r="A74" s="30"/>
    </row>
    <row r="75" spans="1:1" ht="20.100000000000001" customHeight="1" x14ac:dyDescent="0.25">
      <c r="A75" s="30"/>
    </row>
    <row r="76" spans="1:1" ht="20.100000000000001" customHeight="1" x14ac:dyDescent="0.25">
      <c r="A76" s="30"/>
    </row>
    <row r="77" spans="1:1" ht="20.100000000000001" customHeight="1" x14ac:dyDescent="0.25">
      <c r="A77" s="30"/>
    </row>
    <row r="78" spans="1:1" ht="20.100000000000001" customHeight="1" x14ac:dyDescent="0.25">
      <c r="A78" s="30"/>
    </row>
    <row r="79" spans="1:1" ht="20.100000000000001" customHeight="1" x14ac:dyDescent="0.25">
      <c r="A79" s="30"/>
    </row>
    <row r="80" spans="1:1" ht="20.100000000000001" customHeight="1" x14ac:dyDescent="0.25">
      <c r="A80" s="30"/>
    </row>
    <row r="81" spans="1:1" ht="20.100000000000001" customHeight="1" x14ac:dyDescent="0.25">
      <c r="A81" s="30"/>
    </row>
    <row r="82" spans="1:1" ht="20.100000000000001" customHeight="1" x14ac:dyDescent="0.25">
      <c r="A82" s="30"/>
    </row>
    <row r="83" spans="1:1" ht="20.100000000000001" customHeight="1" x14ac:dyDescent="0.25">
      <c r="A83" s="30"/>
    </row>
    <row r="84" spans="1:1" ht="20.100000000000001" customHeight="1" x14ac:dyDescent="0.25">
      <c r="A84" s="30"/>
    </row>
    <row r="85" spans="1:1" ht="20.100000000000001" customHeight="1" x14ac:dyDescent="0.25"/>
    <row r="86" spans="1:1" ht="20.100000000000001" customHeight="1" x14ac:dyDescent="0.25"/>
    <row r="87" spans="1:1" ht="20.100000000000001" customHeight="1" x14ac:dyDescent="0.25"/>
    <row r="88" spans="1:1" ht="20.100000000000001" customHeight="1" x14ac:dyDescent="0.25"/>
    <row r="89" spans="1:1" ht="20.100000000000001" customHeight="1" x14ac:dyDescent="0.25"/>
    <row r="90" spans="1:1" ht="20.100000000000001" customHeight="1" x14ac:dyDescent="0.25"/>
    <row r="91" spans="1:1" ht="20.100000000000001" customHeight="1" x14ac:dyDescent="0.25"/>
    <row r="92" spans="1:1" ht="20.100000000000001" customHeight="1" x14ac:dyDescent="0.25"/>
    <row r="93" spans="1:1" ht="20.100000000000001" customHeight="1" x14ac:dyDescent="0.25"/>
    <row r="94" spans="1:1" ht="20.100000000000001" customHeight="1" x14ac:dyDescent="0.25"/>
    <row r="95" spans="1:1" ht="20.100000000000001" customHeight="1" x14ac:dyDescent="0.25"/>
    <row r="96" spans="1:1"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0" ht="20.100000000000001" customHeight="1" x14ac:dyDescent="0.25"/>
    <row r="161" ht="20.100000000000001" customHeight="1" x14ac:dyDescent="0.25"/>
  </sheetData>
  <mergeCells count="2">
    <mergeCell ref="A2:C2"/>
    <mergeCell ref="B24:C24"/>
  </mergeCells>
  <pageMargins left="0.7" right="0.7" top="0.75" bottom="0.75" header="0.3" footer="0.3"/>
  <pageSetup paperSize="9" orientation="portrait" horizontalDpi="4294967293" r:id="rId1"/>
  <headerFooter>
    <oddFooter>&amp;CPlaz Grahovo II faza                                                           Stran &amp;P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25"/>
  <sheetViews>
    <sheetView view="pageBreakPreview" topLeftCell="A89" zoomScale="115" zoomScaleNormal="100" zoomScaleSheetLayoutView="115" workbookViewId="0">
      <selection activeCell="G91" sqref="G91"/>
    </sheetView>
  </sheetViews>
  <sheetFormatPr defaultColWidth="9.109375" defaultRowHeight="13.2" x14ac:dyDescent="0.25"/>
  <cols>
    <col min="1" max="1" width="5" style="215" customWidth="1"/>
    <col min="2" max="2" width="35.88671875" style="220" customWidth="1"/>
    <col min="3" max="3" width="0" style="217" hidden="1" customWidth="1"/>
    <col min="4" max="4" width="6.5546875" style="217" hidden="1" customWidth="1"/>
    <col min="5" max="5" width="5" style="218" customWidth="1"/>
    <col min="6" max="6" width="8.109375" style="218" customWidth="1"/>
    <col min="7" max="7" width="10.44140625" style="219" customWidth="1"/>
    <col min="8" max="8" width="12.5546875" style="219" customWidth="1"/>
    <col min="9" max="9" width="20.44140625" style="220" customWidth="1"/>
    <col min="10" max="10" width="9.109375" style="217"/>
    <col min="11" max="16384" width="9.109375" style="220"/>
  </cols>
  <sheetData>
    <row r="1" spans="1:10" x14ac:dyDescent="0.25">
      <c r="B1" s="216" t="s">
        <v>287</v>
      </c>
      <c r="J1" s="220"/>
    </row>
    <row r="2" spans="1:10" x14ac:dyDescent="0.25">
      <c r="J2" s="220"/>
    </row>
    <row r="3" spans="1:10" x14ac:dyDescent="0.25">
      <c r="A3" s="221" t="s">
        <v>288</v>
      </c>
      <c r="B3" s="216" t="s">
        <v>289</v>
      </c>
      <c r="J3" s="220"/>
    </row>
    <row r="4" spans="1:10" x14ac:dyDescent="0.25">
      <c r="B4" s="220" t="s">
        <v>37</v>
      </c>
      <c r="J4" s="220"/>
    </row>
    <row r="5" spans="1:10" x14ac:dyDescent="0.25">
      <c r="A5" s="215" t="s">
        <v>290</v>
      </c>
      <c r="B5" s="220" t="s">
        <v>291</v>
      </c>
      <c r="E5" s="218" t="s">
        <v>60</v>
      </c>
      <c r="F5" s="218">
        <v>145</v>
      </c>
      <c r="G5" s="219">
        <v>0</v>
      </c>
      <c r="H5" s="219">
        <f>F5*G5</f>
        <v>0</v>
      </c>
      <c r="J5" s="220"/>
    </row>
    <row r="6" spans="1:10" x14ac:dyDescent="0.25">
      <c r="J6" s="220"/>
    </row>
    <row r="7" spans="1:10" x14ac:dyDescent="0.25">
      <c r="A7" s="215" t="s">
        <v>292</v>
      </c>
      <c r="B7" s="220" t="s">
        <v>293</v>
      </c>
      <c r="E7" s="218" t="s">
        <v>60</v>
      </c>
      <c r="F7" s="218">
        <v>145</v>
      </c>
      <c r="G7" s="219">
        <v>0</v>
      </c>
      <c r="H7" s="219">
        <f>F7*G7</f>
        <v>0</v>
      </c>
      <c r="J7" s="220"/>
    </row>
    <row r="8" spans="1:10" x14ac:dyDescent="0.25">
      <c r="J8" s="220"/>
    </row>
    <row r="9" spans="1:10" x14ac:dyDescent="0.25">
      <c r="A9" s="215" t="s">
        <v>294</v>
      </c>
      <c r="B9" s="220" t="s">
        <v>295</v>
      </c>
      <c r="E9" s="218" t="s">
        <v>60</v>
      </c>
      <c r="F9" s="218">
        <v>145</v>
      </c>
      <c r="G9" s="219">
        <v>0</v>
      </c>
      <c r="H9" s="219">
        <f>F9*G9</f>
        <v>0</v>
      </c>
      <c r="J9" s="220"/>
    </row>
    <row r="10" spans="1:10" x14ac:dyDescent="0.25">
      <c r="J10" s="220"/>
    </row>
    <row r="11" spans="1:10" x14ac:dyDescent="0.25">
      <c r="A11" s="221" t="s">
        <v>297</v>
      </c>
      <c r="B11" s="216" t="s">
        <v>298</v>
      </c>
      <c r="J11" s="220"/>
    </row>
    <row r="12" spans="1:10" x14ac:dyDescent="0.25">
      <c r="J12" s="220"/>
    </row>
    <row r="13" spans="1:10" x14ac:dyDescent="0.25">
      <c r="A13" s="215" t="s">
        <v>290</v>
      </c>
      <c r="B13" s="220" t="s">
        <v>299</v>
      </c>
      <c r="J13" s="220"/>
    </row>
    <row r="14" spans="1:10" x14ac:dyDescent="0.25">
      <c r="B14" s="220" t="s">
        <v>300</v>
      </c>
      <c r="J14" s="220"/>
    </row>
    <row r="15" spans="1:10" x14ac:dyDescent="0.25">
      <c r="B15" s="220" t="s">
        <v>301</v>
      </c>
      <c r="J15" s="220"/>
    </row>
    <row r="16" spans="1:10" x14ac:dyDescent="0.25">
      <c r="B16" s="220" t="s">
        <v>302</v>
      </c>
      <c r="J16" s="220"/>
    </row>
    <row r="17" spans="1:10" x14ac:dyDescent="0.25">
      <c r="B17" s="220" t="s">
        <v>303</v>
      </c>
      <c r="J17" s="220"/>
    </row>
    <row r="18" spans="1:10" x14ac:dyDescent="0.25">
      <c r="B18" s="220" t="s">
        <v>304</v>
      </c>
      <c r="E18" s="218" t="s">
        <v>3</v>
      </c>
      <c r="F18" s="218">
        <v>7</v>
      </c>
      <c r="G18" s="219">
        <v>0</v>
      </c>
      <c r="H18" s="219">
        <f>F18*G18</f>
        <v>0</v>
      </c>
      <c r="J18" s="220"/>
    </row>
    <row r="19" spans="1:10" x14ac:dyDescent="0.25">
      <c r="J19" s="220"/>
    </row>
    <row r="20" spans="1:10" x14ac:dyDescent="0.25">
      <c r="A20" s="215" t="s">
        <v>292</v>
      </c>
      <c r="B20" s="220" t="s">
        <v>305</v>
      </c>
      <c r="G20" s="222"/>
      <c r="H20" s="222"/>
      <c r="J20" s="220"/>
    </row>
    <row r="21" spans="1:10" x14ac:dyDescent="0.25">
      <c r="B21" s="220" t="s">
        <v>306</v>
      </c>
      <c r="J21" s="220"/>
    </row>
    <row r="22" spans="1:10" x14ac:dyDescent="0.25">
      <c r="B22" s="220" t="s">
        <v>307</v>
      </c>
      <c r="J22" s="220"/>
    </row>
    <row r="23" spans="1:10" x14ac:dyDescent="0.25">
      <c r="B23" s="220" t="s">
        <v>308</v>
      </c>
      <c r="E23" s="218" t="s">
        <v>60</v>
      </c>
      <c r="F23" s="218">
        <v>120</v>
      </c>
      <c r="G23" s="222">
        <v>0</v>
      </c>
      <c r="H23" s="222">
        <f>F23*G23</f>
        <v>0</v>
      </c>
      <c r="J23" s="220"/>
    </row>
    <row r="24" spans="1:10" x14ac:dyDescent="0.25">
      <c r="G24" s="222"/>
      <c r="H24" s="222"/>
      <c r="J24" s="220"/>
    </row>
    <row r="25" spans="1:10" x14ac:dyDescent="0.25">
      <c r="A25" s="215" t="s">
        <v>294</v>
      </c>
      <c r="B25" s="220" t="s">
        <v>305</v>
      </c>
      <c r="G25" s="222"/>
      <c r="H25" s="222"/>
      <c r="J25" s="220"/>
    </row>
    <row r="26" spans="1:10" x14ac:dyDescent="0.25">
      <c r="B26" s="220" t="s">
        <v>309</v>
      </c>
      <c r="G26" s="222"/>
      <c r="H26" s="222"/>
      <c r="J26" s="220"/>
    </row>
    <row r="27" spans="1:10" x14ac:dyDescent="0.25">
      <c r="B27" s="220" t="s">
        <v>310</v>
      </c>
      <c r="G27" s="222"/>
      <c r="H27" s="222"/>
      <c r="J27" s="220"/>
    </row>
    <row r="28" spans="1:10" x14ac:dyDescent="0.25">
      <c r="B28" s="220" t="s">
        <v>311</v>
      </c>
      <c r="G28" s="222"/>
      <c r="H28" s="222"/>
      <c r="J28" s="220"/>
    </row>
    <row r="29" spans="1:10" x14ac:dyDescent="0.25">
      <c r="B29" s="220" t="s">
        <v>312</v>
      </c>
      <c r="E29" s="218" t="s">
        <v>60</v>
      </c>
      <c r="F29" s="218">
        <v>50</v>
      </c>
      <c r="G29" s="222">
        <v>0</v>
      </c>
      <c r="H29" s="222">
        <f>F29*G29</f>
        <v>0</v>
      </c>
      <c r="J29" s="220"/>
    </row>
    <row r="30" spans="1:10" x14ac:dyDescent="0.25">
      <c r="G30" s="222"/>
      <c r="H30" s="222"/>
      <c r="J30" s="220"/>
    </row>
    <row r="31" spans="1:10" x14ac:dyDescent="0.25">
      <c r="A31" s="215" t="s">
        <v>296</v>
      </c>
      <c r="B31" s="220" t="s">
        <v>313</v>
      </c>
      <c r="G31" s="222"/>
      <c r="H31" s="222"/>
      <c r="J31" s="220"/>
    </row>
    <row r="32" spans="1:10" x14ac:dyDescent="0.25">
      <c r="B32" s="220" t="s">
        <v>314</v>
      </c>
      <c r="G32" s="222"/>
      <c r="H32" s="222"/>
      <c r="J32" s="220"/>
    </row>
    <row r="33" spans="1:10" x14ac:dyDescent="0.25">
      <c r="B33" s="220" t="s">
        <v>315</v>
      </c>
      <c r="G33" s="222"/>
      <c r="H33" s="222"/>
      <c r="J33" s="220"/>
    </row>
    <row r="34" spans="1:10" x14ac:dyDescent="0.25">
      <c r="B34" s="220" t="s">
        <v>316</v>
      </c>
      <c r="G34" s="222"/>
      <c r="H34" s="222"/>
      <c r="J34" s="220"/>
    </row>
    <row r="35" spans="1:10" x14ac:dyDescent="0.25">
      <c r="B35" s="220" t="s">
        <v>317</v>
      </c>
      <c r="G35" s="222"/>
      <c r="H35" s="222"/>
      <c r="J35" s="220"/>
    </row>
    <row r="36" spans="1:10" x14ac:dyDescent="0.25">
      <c r="B36" s="220" t="s">
        <v>318</v>
      </c>
      <c r="G36" s="222"/>
      <c r="H36" s="222"/>
      <c r="J36" s="220"/>
    </row>
    <row r="37" spans="1:10" x14ac:dyDescent="0.25">
      <c r="B37" s="220" t="s">
        <v>319</v>
      </c>
      <c r="E37" s="218" t="s">
        <v>60</v>
      </c>
      <c r="F37" s="218">
        <v>170</v>
      </c>
      <c r="G37" s="222">
        <v>0</v>
      </c>
      <c r="H37" s="222">
        <f>F37*G37</f>
        <v>0</v>
      </c>
      <c r="J37" s="220"/>
    </row>
    <row r="38" spans="1:10" x14ac:dyDescent="0.25">
      <c r="G38" s="222"/>
      <c r="H38" s="222"/>
      <c r="J38" s="220"/>
    </row>
    <row r="39" spans="1:10" x14ac:dyDescent="0.25">
      <c r="A39" s="215" t="s">
        <v>320</v>
      </c>
      <c r="B39" s="220" t="s">
        <v>321</v>
      </c>
      <c r="G39" s="222"/>
      <c r="H39" s="222"/>
      <c r="J39" s="220"/>
    </row>
    <row r="40" spans="1:10" x14ac:dyDescent="0.25">
      <c r="B40" s="220" t="s">
        <v>322</v>
      </c>
      <c r="E40" s="218" t="s">
        <v>323</v>
      </c>
      <c r="F40" s="218">
        <v>170</v>
      </c>
      <c r="G40" s="222">
        <v>0</v>
      </c>
      <c r="H40" s="222">
        <f>F40*G40</f>
        <v>0</v>
      </c>
      <c r="J40" s="220"/>
    </row>
    <row r="41" spans="1:10" x14ac:dyDescent="0.25">
      <c r="G41" s="222"/>
      <c r="H41" s="222"/>
      <c r="J41" s="220"/>
    </row>
    <row r="42" spans="1:10" x14ac:dyDescent="0.25">
      <c r="A42" s="215" t="s">
        <v>324</v>
      </c>
      <c r="B42" s="220" t="s">
        <v>325</v>
      </c>
      <c r="E42" s="218" t="s">
        <v>60</v>
      </c>
      <c r="F42" s="218">
        <v>170</v>
      </c>
      <c r="G42" s="222">
        <v>0</v>
      </c>
      <c r="H42" s="222">
        <f>F42*G42</f>
        <v>0</v>
      </c>
      <c r="J42" s="220"/>
    </row>
    <row r="43" spans="1:10" x14ac:dyDescent="0.25">
      <c r="G43" s="222"/>
      <c r="H43" s="222"/>
      <c r="J43" s="220"/>
    </row>
    <row r="44" spans="1:10" x14ac:dyDescent="0.25">
      <c r="A44" s="215" t="s">
        <v>326</v>
      </c>
      <c r="B44" s="220" t="s">
        <v>327</v>
      </c>
      <c r="J44" s="220"/>
    </row>
    <row r="45" spans="1:10" x14ac:dyDescent="0.25">
      <c r="B45" s="220" t="s">
        <v>328</v>
      </c>
      <c r="J45" s="220"/>
    </row>
    <row r="46" spans="1:10" x14ac:dyDescent="0.25">
      <c r="B46" s="220" t="s">
        <v>329</v>
      </c>
      <c r="E46" s="218" t="s">
        <v>55</v>
      </c>
      <c r="F46" s="218">
        <v>9.6</v>
      </c>
      <c r="G46" s="219">
        <v>0</v>
      </c>
      <c r="H46" s="219">
        <f>F46*G46</f>
        <v>0</v>
      </c>
      <c r="J46" s="220"/>
    </row>
    <row r="47" spans="1:10" x14ac:dyDescent="0.25">
      <c r="J47" s="220"/>
    </row>
    <row r="48" spans="1:10" x14ac:dyDescent="0.25">
      <c r="A48" s="221" t="s">
        <v>331</v>
      </c>
      <c r="B48" s="216" t="s">
        <v>332</v>
      </c>
      <c r="J48" s="220"/>
    </row>
    <row r="49" spans="1:10" x14ac:dyDescent="0.25">
      <c r="J49" s="220"/>
    </row>
    <row r="50" spans="1:10" x14ac:dyDescent="0.25">
      <c r="A50" s="215" t="s">
        <v>290</v>
      </c>
      <c r="B50" s="220" t="s">
        <v>333</v>
      </c>
      <c r="J50" s="220"/>
    </row>
    <row r="51" spans="1:10" x14ac:dyDescent="0.25">
      <c r="B51" s="220" t="s">
        <v>334</v>
      </c>
      <c r="J51" s="220"/>
    </row>
    <row r="52" spans="1:10" x14ac:dyDescent="0.25">
      <c r="B52" s="220" t="s">
        <v>496</v>
      </c>
      <c r="J52" s="220"/>
    </row>
    <row r="53" spans="1:10" x14ac:dyDescent="0.25">
      <c r="B53" s="220" t="s">
        <v>335</v>
      </c>
      <c r="E53" s="218" t="s">
        <v>3</v>
      </c>
      <c r="F53" s="218">
        <v>7</v>
      </c>
      <c r="G53" s="219">
        <v>0</v>
      </c>
      <c r="H53" s="219">
        <f>F53*G53</f>
        <v>0</v>
      </c>
      <c r="J53" s="220"/>
    </row>
    <row r="54" spans="1:10" x14ac:dyDescent="0.25">
      <c r="A54" s="215" t="s">
        <v>294</v>
      </c>
      <c r="B54" s="220" t="s">
        <v>336</v>
      </c>
      <c r="J54" s="220"/>
    </row>
    <row r="55" spans="1:10" x14ac:dyDescent="0.25">
      <c r="B55" s="220" t="s">
        <v>337</v>
      </c>
      <c r="E55" s="218" t="s">
        <v>3</v>
      </c>
      <c r="F55" s="218">
        <v>7</v>
      </c>
      <c r="G55" s="219">
        <v>0</v>
      </c>
      <c r="H55" s="219">
        <f>F55*G55</f>
        <v>0</v>
      </c>
      <c r="J55" s="220"/>
    </row>
    <row r="56" spans="1:10" x14ac:dyDescent="0.25">
      <c r="J56" s="220"/>
    </row>
    <row r="57" spans="1:10" x14ac:dyDescent="0.25">
      <c r="A57" s="215" t="s">
        <v>296</v>
      </c>
      <c r="B57" s="220" t="s">
        <v>338</v>
      </c>
      <c r="J57" s="220"/>
    </row>
    <row r="58" spans="1:10" x14ac:dyDescent="0.25">
      <c r="B58" s="220" t="s">
        <v>339</v>
      </c>
      <c r="E58" s="218" t="s">
        <v>60</v>
      </c>
      <c r="F58" s="218">
        <v>247</v>
      </c>
      <c r="G58" s="219">
        <v>0</v>
      </c>
      <c r="H58" s="219">
        <f>F58*G58</f>
        <v>0</v>
      </c>
      <c r="J58" s="220"/>
    </row>
    <row r="59" spans="1:10" x14ac:dyDescent="0.25">
      <c r="B59" s="220" t="s">
        <v>340</v>
      </c>
      <c r="E59" s="218" t="s">
        <v>60</v>
      </c>
      <c r="F59" s="218">
        <v>56</v>
      </c>
      <c r="G59" s="219">
        <v>0</v>
      </c>
      <c r="H59" s="219">
        <f>F59*G59</f>
        <v>0</v>
      </c>
      <c r="J59" s="220"/>
    </row>
    <row r="60" spans="1:10" x14ac:dyDescent="0.25">
      <c r="J60" s="220"/>
    </row>
    <row r="61" spans="1:10" x14ac:dyDescent="0.25">
      <c r="A61" s="215" t="s">
        <v>320</v>
      </c>
      <c r="B61" s="220" t="s">
        <v>341</v>
      </c>
      <c r="J61" s="220"/>
    </row>
    <row r="62" spans="1:10" x14ac:dyDescent="0.25">
      <c r="B62" s="220" t="s">
        <v>342</v>
      </c>
      <c r="E62" s="218" t="s">
        <v>3</v>
      </c>
      <c r="F62" s="218">
        <v>14</v>
      </c>
      <c r="G62" s="219">
        <v>0</v>
      </c>
      <c r="H62" s="219">
        <f>F62*G62</f>
        <v>0</v>
      </c>
      <c r="J62" s="220"/>
    </row>
    <row r="63" spans="1:10" x14ac:dyDescent="0.25">
      <c r="J63" s="220"/>
    </row>
    <row r="64" spans="1:10" ht="64.5" customHeight="1" x14ac:dyDescent="0.25">
      <c r="A64" s="215" t="s">
        <v>324</v>
      </c>
      <c r="B64" s="223" t="s">
        <v>343</v>
      </c>
      <c r="E64" s="218" t="s">
        <v>3</v>
      </c>
      <c r="F64" s="218">
        <v>5</v>
      </c>
      <c r="G64" s="219">
        <v>0</v>
      </c>
      <c r="H64" s="219">
        <f>F64*G64</f>
        <v>0</v>
      </c>
      <c r="J64" s="220"/>
    </row>
    <row r="65" spans="1:10" x14ac:dyDescent="0.25">
      <c r="B65" s="223"/>
      <c r="J65" s="220"/>
    </row>
    <row r="66" spans="1:10" ht="66" x14ac:dyDescent="0.25">
      <c r="A66" s="215" t="s">
        <v>326</v>
      </c>
      <c r="B66" s="223" t="s">
        <v>344</v>
      </c>
      <c r="E66" s="218" t="s">
        <v>3</v>
      </c>
      <c r="F66" s="218">
        <v>2</v>
      </c>
      <c r="G66" s="219">
        <v>0</v>
      </c>
      <c r="H66" s="219">
        <f>F66*G66</f>
        <v>0</v>
      </c>
      <c r="J66" s="220"/>
    </row>
    <row r="67" spans="1:10" x14ac:dyDescent="0.25">
      <c r="B67" s="223"/>
      <c r="J67" s="220"/>
    </row>
    <row r="68" spans="1:10" x14ac:dyDescent="0.25">
      <c r="A68" s="215" t="s">
        <v>330</v>
      </c>
      <c r="B68" s="220" t="s">
        <v>345</v>
      </c>
      <c r="J68" s="220"/>
    </row>
    <row r="69" spans="1:10" x14ac:dyDescent="0.25">
      <c r="B69" s="220" t="s">
        <v>346</v>
      </c>
      <c r="E69" s="218" t="s">
        <v>60</v>
      </c>
      <c r="F69" s="218">
        <v>220</v>
      </c>
      <c r="G69" s="219">
        <v>0</v>
      </c>
      <c r="H69" s="219">
        <f>F69*G69</f>
        <v>0</v>
      </c>
      <c r="J69" s="220"/>
    </row>
    <row r="70" spans="1:10" x14ac:dyDescent="0.25">
      <c r="J70" s="220"/>
    </row>
    <row r="71" spans="1:10" x14ac:dyDescent="0.25">
      <c r="A71" s="215" t="s">
        <v>347</v>
      </c>
      <c r="B71" s="220" t="s">
        <v>348</v>
      </c>
      <c r="J71" s="220"/>
    </row>
    <row r="72" spans="1:10" x14ac:dyDescent="0.25">
      <c r="B72" s="220" t="s">
        <v>349</v>
      </c>
      <c r="J72" s="220"/>
    </row>
    <row r="73" spans="1:10" x14ac:dyDescent="0.25">
      <c r="B73" s="220" t="s">
        <v>350</v>
      </c>
      <c r="E73" s="218" t="s">
        <v>3</v>
      </c>
      <c r="F73" s="218">
        <v>7</v>
      </c>
      <c r="G73" s="219">
        <v>0</v>
      </c>
      <c r="H73" s="219">
        <f>F73*G73</f>
        <v>0</v>
      </c>
      <c r="J73" s="220"/>
    </row>
    <row r="74" spans="1:10" x14ac:dyDescent="0.25">
      <c r="J74" s="220"/>
    </row>
    <row r="75" spans="1:10" ht="27" customHeight="1" x14ac:dyDescent="0.25">
      <c r="A75" s="215" t="s">
        <v>351</v>
      </c>
      <c r="B75" s="223" t="s">
        <v>352</v>
      </c>
      <c r="E75" s="218" t="s">
        <v>3</v>
      </c>
      <c r="F75" s="218">
        <v>7</v>
      </c>
      <c r="G75" s="219">
        <v>0</v>
      </c>
      <c r="H75" s="219">
        <f>F75*G75</f>
        <v>0</v>
      </c>
      <c r="J75" s="220"/>
    </row>
    <row r="76" spans="1:10" ht="14.25" customHeight="1" x14ac:dyDescent="0.25">
      <c r="B76" s="223"/>
      <c r="J76" s="220"/>
    </row>
    <row r="77" spans="1:10" ht="195.75" customHeight="1" x14ac:dyDescent="0.25">
      <c r="A77" s="215" t="s">
        <v>353</v>
      </c>
      <c r="B77" s="223" t="s">
        <v>354</v>
      </c>
      <c r="E77" s="218" t="s">
        <v>355</v>
      </c>
      <c r="F77" s="218">
        <v>1</v>
      </c>
      <c r="G77" s="219">
        <v>0</v>
      </c>
      <c r="H77" s="219">
        <f>F77*G77</f>
        <v>0</v>
      </c>
      <c r="J77" s="220"/>
    </row>
    <row r="78" spans="1:10" ht="15.75" customHeight="1" x14ac:dyDescent="0.25">
      <c r="B78" s="223"/>
      <c r="J78" s="220"/>
    </row>
    <row r="79" spans="1:10" x14ac:dyDescent="0.25">
      <c r="A79" s="215" t="s">
        <v>356</v>
      </c>
      <c r="B79" s="220" t="s">
        <v>357</v>
      </c>
      <c r="G79" s="222"/>
      <c r="H79" s="222"/>
      <c r="I79" s="219"/>
      <c r="J79" s="220"/>
    </row>
    <row r="80" spans="1:10" x14ac:dyDescent="0.25">
      <c r="B80" s="220" t="s">
        <v>358</v>
      </c>
      <c r="G80" s="222"/>
      <c r="H80" s="222"/>
      <c r="I80" s="219"/>
      <c r="J80" s="220"/>
    </row>
    <row r="81" spans="1:10" x14ac:dyDescent="0.25">
      <c r="B81" s="220" t="s">
        <v>359</v>
      </c>
      <c r="E81" s="218" t="s">
        <v>3</v>
      </c>
      <c r="F81" s="218">
        <v>7</v>
      </c>
      <c r="G81" s="222">
        <v>0</v>
      </c>
      <c r="H81" s="222">
        <f>F81*G81</f>
        <v>0</v>
      </c>
      <c r="I81" s="219"/>
      <c r="J81" s="220"/>
    </row>
    <row r="82" spans="1:10" x14ac:dyDescent="0.25">
      <c r="G82" s="222"/>
      <c r="H82" s="222"/>
      <c r="J82" s="220"/>
    </row>
    <row r="83" spans="1:10" x14ac:dyDescent="0.25">
      <c r="A83" s="221" t="s">
        <v>360</v>
      </c>
      <c r="B83" s="216" t="s">
        <v>361</v>
      </c>
      <c r="J83" s="220"/>
    </row>
    <row r="84" spans="1:10" x14ac:dyDescent="0.25">
      <c r="J84" s="220"/>
    </row>
    <row r="85" spans="1:10" x14ac:dyDescent="0.25">
      <c r="A85" s="215" t="s">
        <v>290</v>
      </c>
      <c r="B85" s="220" t="s">
        <v>362</v>
      </c>
      <c r="J85" s="220"/>
    </row>
    <row r="86" spans="1:10" x14ac:dyDescent="0.25">
      <c r="B86" s="220" t="s">
        <v>363</v>
      </c>
      <c r="E86" s="218" t="s">
        <v>60</v>
      </c>
      <c r="F86" s="218">
        <v>145</v>
      </c>
      <c r="G86" s="219">
        <v>0</v>
      </c>
      <c r="H86" s="219">
        <f>F86*G86</f>
        <v>0</v>
      </c>
      <c r="J86" s="220"/>
    </row>
    <row r="87" spans="1:10" x14ac:dyDescent="0.25">
      <c r="B87" s="220" t="s">
        <v>364</v>
      </c>
      <c r="I87" s="219"/>
      <c r="J87" s="220"/>
    </row>
    <row r="88" spans="1:10" x14ac:dyDescent="0.25">
      <c r="A88" s="215" t="s">
        <v>292</v>
      </c>
      <c r="B88" s="220" t="s">
        <v>365</v>
      </c>
      <c r="J88" s="220"/>
    </row>
    <row r="89" spans="1:10" x14ac:dyDescent="0.25">
      <c r="B89" s="220" t="s">
        <v>366</v>
      </c>
      <c r="E89" s="218" t="s">
        <v>3</v>
      </c>
      <c r="F89" s="218">
        <v>1</v>
      </c>
      <c r="G89" s="219">
        <v>0</v>
      </c>
      <c r="H89" s="219">
        <f>F89*G89</f>
        <v>0</v>
      </c>
      <c r="J89" s="220"/>
    </row>
    <row r="90" spans="1:10" x14ac:dyDescent="0.25">
      <c r="B90" s="220" t="s">
        <v>367</v>
      </c>
      <c r="J90" s="220"/>
    </row>
    <row r="91" spans="1:10" x14ac:dyDescent="0.25">
      <c r="B91" s="220" t="s">
        <v>368</v>
      </c>
      <c r="E91" s="218" t="s">
        <v>3</v>
      </c>
      <c r="F91" s="218">
        <v>1</v>
      </c>
      <c r="G91" s="219">
        <v>0</v>
      </c>
      <c r="H91" s="219">
        <f>F91*G91</f>
        <v>0</v>
      </c>
      <c r="J91" s="220"/>
    </row>
    <row r="92" spans="1:10" x14ac:dyDescent="0.25">
      <c r="J92" s="220"/>
    </row>
    <row r="93" spans="1:10" x14ac:dyDescent="0.25">
      <c r="A93" s="215" t="s">
        <v>294</v>
      </c>
      <c r="B93" s="220" t="s">
        <v>369</v>
      </c>
      <c r="E93" s="366" t="s">
        <v>355</v>
      </c>
      <c r="F93" s="366">
        <v>1</v>
      </c>
      <c r="G93" s="370">
        <v>0</v>
      </c>
      <c r="H93" s="370">
        <f>F93*G93</f>
        <v>0</v>
      </c>
      <c r="J93" s="220"/>
    </row>
    <row r="94" spans="1:10" x14ac:dyDescent="0.25">
      <c r="J94" s="220"/>
    </row>
    <row r="95" spans="1:10" ht="52.8" x14ac:dyDescent="0.25">
      <c r="A95" s="367" t="s">
        <v>296</v>
      </c>
      <c r="B95" s="368" t="s">
        <v>905</v>
      </c>
      <c r="E95" s="366" t="s">
        <v>355</v>
      </c>
      <c r="F95" s="366">
        <v>1</v>
      </c>
      <c r="G95" s="219">
        <v>0</v>
      </c>
      <c r="H95" s="219">
        <f>F95*G95</f>
        <v>0</v>
      </c>
      <c r="J95" s="220"/>
    </row>
    <row r="96" spans="1:10" ht="13.5" customHeight="1" x14ac:dyDescent="0.25">
      <c r="G96" s="224"/>
      <c r="H96" s="224"/>
      <c r="J96" s="220"/>
    </row>
    <row r="97" spans="1:9" ht="26.4" x14ac:dyDescent="0.25">
      <c r="A97" s="367" t="s">
        <v>320</v>
      </c>
      <c r="B97" s="223" t="s">
        <v>904</v>
      </c>
      <c r="E97" s="366" t="s">
        <v>903</v>
      </c>
      <c r="F97" s="366">
        <v>10</v>
      </c>
      <c r="G97" s="225">
        <v>0</v>
      </c>
      <c r="H97" s="225">
        <f>F97*G97</f>
        <v>0</v>
      </c>
    </row>
    <row r="98" spans="1:9" hidden="1" x14ac:dyDescent="0.25">
      <c r="G98" s="225"/>
      <c r="H98" s="224"/>
    </row>
    <row r="99" spans="1:9" x14ac:dyDescent="0.25">
      <c r="G99" s="225"/>
      <c r="H99" s="224"/>
    </row>
    <row r="100" spans="1:9" x14ac:dyDescent="0.25">
      <c r="A100" s="215" t="s">
        <v>324</v>
      </c>
      <c r="B100" s="220" t="s">
        <v>43</v>
      </c>
      <c r="E100" s="366" t="s">
        <v>903</v>
      </c>
      <c r="F100" s="366">
        <v>20</v>
      </c>
      <c r="G100" s="219">
        <v>0</v>
      </c>
      <c r="H100" s="219">
        <f>F100*G100</f>
        <v>0</v>
      </c>
    </row>
    <row r="101" spans="1:9" x14ac:dyDescent="0.25">
      <c r="G101" s="224"/>
      <c r="H101" s="224"/>
    </row>
    <row r="102" spans="1:9" x14ac:dyDescent="0.25">
      <c r="A102" s="215" t="s">
        <v>326</v>
      </c>
      <c r="B102" s="220" t="s">
        <v>370</v>
      </c>
      <c r="E102" s="218" t="s">
        <v>3</v>
      </c>
      <c r="F102" s="218">
        <v>1</v>
      </c>
      <c r="G102" s="219">
        <v>0</v>
      </c>
      <c r="H102" s="219">
        <f>F102*G102</f>
        <v>0</v>
      </c>
    </row>
    <row r="103" spans="1:9" x14ac:dyDescent="0.25">
      <c r="G103" s="224"/>
      <c r="H103" s="224"/>
    </row>
    <row r="104" spans="1:9" x14ac:dyDescent="0.25">
      <c r="G104" s="224"/>
      <c r="H104" s="224"/>
    </row>
    <row r="105" spans="1:9" x14ac:dyDescent="0.25">
      <c r="G105" s="224"/>
      <c r="H105" s="224"/>
    </row>
    <row r="106" spans="1:9" x14ac:dyDescent="0.25">
      <c r="G106" s="224"/>
      <c r="H106" s="224"/>
    </row>
    <row r="107" spans="1:9" x14ac:dyDescent="0.25">
      <c r="B107" s="216" t="s">
        <v>371</v>
      </c>
    </row>
    <row r="109" spans="1:9" ht="13.5" customHeight="1" x14ac:dyDescent="0.25">
      <c r="A109" s="215" t="s">
        <v>288</v>
      </c>
      <c r="B109" s="216" t="s">
        <v>289</v>
      </c>
      <c r="H109" s="219">
        <f>SUM(H4:H10)</f>
        <v>0</v>
      </c>
    </row>
    <row r="110" spans="1:9" x14ac:dyDescent="0.25">
      <c r="A110" s="215" t="s">
        <v>297</v>
      </c>
      <c r="B110" s="216" t="s">
        <v>298</v>
      </c>
      <c r="H110" s="219">
        <f>SUM(H12:H47)</f>
        <v>0</v>
      </c>
    </row>
    <row r="111" spans="1:9" x14ac:dyDescent="0.25">
      <c r="A111" s="215" t="s">
        <v>331</v>
      </c>
      <c r="B111" s="216" t="s">
        <v>332</v>
      </c>
      <c r="H111" s="219">
        <f>SUM(H49:H82)</f>
        <v>0</v>
      </c>
    </row>
    <row r="112" spans="1:9" x14ac:dyDescent="0.25">
      <c r="A112" s="215" t="s">
        <v>360</v>
      </c>
      <c r="B112" s="216" t="s">
        <v>361</v>
      </c>
      <c r="H112" s="219">
        <f>SUM(H84:H102)</f>
        <v>0</v>
      </c>
      <c r="I112" s="219"/>
    </row>
    <row r="113" spans="1:9" x14ac:dyDescent="0.25">
      <c r="B113" s="369" t="s">
        <v>906</v>
      </c>
      <c r="H113" s="370">
        <f>0.1*(H109+H110+H111+H112)</f>
        <v>0</v>
      </c>
      <c r="I113" s="219"/>
    </row>
    <row r="114" spans="1:9" x14ac:dyDescent="0.25">
      <c r="B114" s="216" t="s">
        <v>15</v>
      </c>
      <c r="H114" s="219">
        <f>SUM(H109:H113)</f>
        <v>0</v>
      </c>
      <c r="I114" s="219"/>
    </row>
    <row r="115" spans="1:9" x14ac:dyDescent="0.25">
      <c r="B115" s="216"/>
      <c r="I115" s="219"/>
    </row>
    <row r="116" spans="1:9" x14ac:dyDescent="0.25">
      <c r="A116" s="215" t="s">
        <v>372</v>
      </c>
      <c r="B116" s="216" t="s">
        <v>373</v>
      </c>
      <c r="H116" s="219">
        <f>H114*0.22</f>
        <v>0</v>
      </c>
    </row>
    <row r="117" spans="1:9" x14ac:dyDescent="0.25">
      <c r="B117" s="216" t="s">
        <v>374</v>
      </c>
      <c r="H117" s="224">
        <f>H114*1.22</f>
        <v>0</v>
      </c>
    </row>
    <row r="118" spans="1:9" x14ac:dyDescent="0.25">
      <c r="G118" s="224"/>
      <c r="H118" s="224"/>
    </row>
    <row r="119" spans="1:9" x14ac:dyDescent="0.25">
      <c r="G119" s="224"/>
      <c r="H119" s="224"/>
    </row>
    <row r="120" spans="1:9" x14ac:dyDescent="0.25">
      <c r="B120" s="216"/>
      <c r="H120" s="224"/>
    </row>
    <row r="121" spans="1:9" x14ac:dyDescent="0.25">
      <c r="B121" s="216"/>
      <c r="H121" s="224"/>
    </row>
    <row r="122" spans="1:9" x14ac:dyDescent="0.25">
      <c r="B122" s="216"/>
      <c r="H122" s="224"/>
    </row>
    <row r="123" spans="1:9" x14ac:dyDescent="0.25">
      <c r="B123" s="216"/>
      <c r="H123" s="224"/>
    </row>
    <row r="124" spans="1:9" x14ac:dyDescent="0.25">
      <c r="B124" s="216"/>
    </row>
    <row r="125" spans="1:9" x14ac:dyDescent="0.25">
      <c r="B125" s="216"/>
      <c r="G125" s="224"/>
      <c r="H125" s="224"/>
    </row>
  </sheetData>
  <pageMargins left="0.7" right="0.7" top="0.75" bottom="0.75" header="0.3" footer="0.3"/>
  <pageSetup paperSize="9" orientation="portrait" horizontalDpi="4294967293" r:id="rId1"/>
  <headerFooter>
    <oddFooter>&amp;CPlaz Grahovo II faza                                                           Stran &amp;P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J34"/>
  <sheetViews>
    <sheetView view="pageBreakPreview" topLeftCell="A16" zoomScale="115" zoomScaleNormal="100" zoomScaleSheetLayoutView="115" workbookViewId="0">
      <selection activeCell="E31" sqref="E31"/>
    </sheetView>
  </sheetViews>
  <sheetFormatPr defaultRowHeight="13.2" x14ac:dyDescent="0.25"/>
  <cols>
    <col min="1" max="1" width="1.88671875" customWidth="1"/>
    <col min="2" max="2" width="3.33203125" customWidth="1"/>
    <col min="3" max="3" width="2.33203125" customWidth="1"/>
    <col min="4" max="4" width="7.5546875" customWidth="1"/>
    <col min="5" max="5" width="50.44140625" style="226" customWidth="1"/>
    <col min="6" max="6" width="6.33203125" customWidth="1"/>
    <col min="7" max="7" width="8.21875" customWidth="1"/>
    <col min="8" max="8" width="7.88671875" customWidth="1"/>
    <col min="9" max="9" width="11.6640625" customWidth="1"/>
    <col min="10" max="10" width="29.44140625" customWidth="1"/>
  </cols>
  <sheetData>
    <row r="1" spans="2:9" ht="17.399999999999999" x14ac:dyDescent="0.3">
      <c r="B1" s="416" t="s">
        <v>375</v>
      </c>
      <c r="C1" s="416"/>
      <c r="D1" s="416"/>
      <c r="E1" s="416"/>
      <c r="F1" s="416"/>
      <c r="G1" s="416"/>
      <c r="H1" s="416"/>
      <c r="I1" s="416"/>
    </row>
    <row r="3" spans="2:9" x14ac:dyDescent="0.25">
      <c r="B3" s="227" t="s">
        <v>376</v>
      </c>
      <c r="C3" s="227"/>
      <c r="D3" s="227" t="s">
        <v>377</v>
      </c>
      <c r="E3" s="228" t="s">
        <v>378</v>
      </c>
      <c r="F3" s="227" t="s">
        <v>379</v>
      </c>
      <c r="G3" s="227" t="s">
        <v>380</v>
      </c>
      <c r="H3" s="227" t="s">
        <v>381</v>
      </c>
      <c r="I3" s="227" t="s">
        <v>382</v>
      </c>
    </row>
    <row r="4" spans="2:9" s="229" customFormat="1" ht="15.6" x14ac:dyDescent="0.3">
      <c r="B4" s="230"/>
      <c r="C4" s="230"/>
      <c r="D4" s="230" t="s">
        <v>383</v>
      </c>
      <c r="E4" s="231" t="s">
        <v>384</v>
      </c>
      <c r="F4" s="232"/>
      <c r="G4" s="232"/>
      <c r="H4" s="232"/>
      <c r="I4" s="233"/>
    </row>
    <row r="5" spans="2:9" x14ac:dyDescent="0.25">
      <c r="B5" s="234"/>
      <c r="C5" s="234"/>
      <c r="D5" s="234"/>
      <c r="E5" s="235"/>
      <c r="F5" s="236"/>
      <c r="G5" s="236"/>
      <c r="H5" s="236"/>
      <c r="I5" s="236"/>
    </row>
    <row r="6" spans="2:9" ht="52.8" x14ac:dyDescent="0.25">
      <c r="B6" s="234" t="s">
        <v>385</v>
      </c>
      <c r="C6" s="234"/>
      <c r="D6" s="234" t="s">
        <v>160</v>
      </c>
      <c r="E6" s="235" t="s">
        <v>386</v>
      </c>
      <c r="F6" s="236" t="s">
        <v>387</v>
      </c>
      <c r="G6" s="236">
        <v>640</v>
      </c>
      <c r="H6" s="236">
        <v>0</v>
      </c>
      <c r="I6" s="236">
        <f>G6*H6</f>
        <v>0</v>
      </c>
    </row>
    <row r="7" spans="2:9" x14ac:dyDescent="0.25">
      <c r="B7" s="234"/>
      <c r="C7" s="234"/>
      <c r="D7" s="234"/>
      <c r="E7" s="237"/>
      <c r="F7" s="238"/>
      <c r="G7" s="236"/>
      <c r="H7" s="236"/>
      <c r="I7" s="236"/>
    </row>
    <row r="8" spans="2:9" ht="26.4" x14ac:dyDescent="0.25">
      <c r="B8" s="234" t="s">
        <v>388</v>
      </c>
      <c r="C8" s="234"/>
      <c r="D8" s="234" t="s">
        <v>389</v>
      </c>
      <c r="E8" s="235" t="s">
        <v>390</v>
      </c>
      <c r="F8" s="236" t="s">
        <v>387</v>
      </c>
      <c r="G8" s="236">
        <v>110</v>
      </c>
      <c r="H8" s="236">
        <v>0</v>
      </c>
      <c r="I8" s="236">
        <f>G8*H8</f>
        <v>0</v>
      </c>
    </row>
    <row r="9" spans="2:9" x14ac:dyDescent="0.25">
      <c r="B9" s="234"/>
      <c r="C9" s="234"/>
      <c r="D9" s="234"/>
      <c r="E9" s="237"/>
      <c r="F9" s="238"/>
      <c r="G9" s="236"/>
      <c r="H9" s="236"/>
      <c r="I9" s="236"/>
    </row>
    <row r="10" spans="2:9" ht="52.8" x14ac:dyDescent="0.25">
      <c r="B10" s="234" t="s">
        <v>391</v>
      </c>
      <c r="C10" s="234"/>
      <c r="D10" s="234" t="s">
        <v>392</v>
      </c>
      <c r="E10" s="235" t="s">
        <v>393</v>
      </c>
      <c r="F10" s="236" t="s">
        <v>54</v>
      </c>
      <c r="G10" s="236">
        <v>17</v>
      </c>
      <c r="H10" s="236">
        <v>0</v>
      </c>
      <c r="I10" s="236">
        <f>G10*H10</f>
        <v>0</v>
      </c>
    </row>
    <row r="11" spans="2:9" x14ac:dyDescent="0.25">
      <c r="B11" s="234"/>
      <c r="C11" s="234"/>
      <c r="D11" s="234"/>
      <c r="E11" s="237"/>
      <c r="F11" s="238"/>
      <c r="G11" s="236"/>
      <c r="H11" s="236"/>
      <c r="I11" s="236"/>
    </row>
    <row r="12" spans="2:9" ht="52.5" customHeight="1" x14ac:dyDescent="0.25">
      <c r="B12" s="234" t="s">
        <v>394</v>
      </c>
      <c r="C12" s="234"/>
      <c r="D12" s="234" t="s">
        <v>395</v>
      </c>
      <c r="E12" s="235" t="s">
        <v>396</v>
      </c>
      <c r="F12" s="236" t="s">
        <v>54</v>
      </c>
      <c r="G12" s="236">
        <v>22</v>
      </c>
      <c r="H12" s="236">
        <v>0</v>
      </c>
      <c r="I12" s="236">
        <f>G12*H12</f>
        <v>0</v>
      </c>
    </row>
    <row r="13" spans="2:9" x14ac:dyDescent="0.25">
      <c r="B13" s="234"/>
      <c r="C13" s="234"/>
      <c r="D13" s="234"/>
      <c r="E13" s="237"/>
      <c r="F13" s="238"/>
      <c r="G13" s="236"/>
      <c r="H13" s="236"/>
      <c r="I13" s="236"/>
    </row>
    <row r="14" spans="2:9" ht="26.4" x14ac:dyDescent="0.25">
      <c r="B14" s="234" t="s">
        <v>397</v>
      </c>
      <c r="C14" s="234"/>
      <c r="D14" s="234" t="s">
        <v>398</v>
      </c>
      <c r="E14" s="237" t="s">
        <v>399</v>
      </c>
      <c r="F14" s="238" t="s">
        <v>120</v>
      </c>
      <c r="G14" s="236">
        <v>11</v>
      </c>
      <c r="H14" s="236">
        <v>0</v>
      </c>
      <c r="I14" s="236">
        <f>G14*H14</f>
        <v>0</v>
      </c>
    </row>
    <row r="15" spans="2:9" x14ac:dyDescent="0.25">
      <c r="B15" s="234"/>
      <c r="C15" s="234"/>
      <c r="D15" s="234"/>
      <c r="E15" s="237"/>
      <c r="F15" s="238"/>
      <c r="G15" s="236"/>
      <c r="H15" s="236"/>
      <c r="I15" s="236"/>
    </row>
    <row r="16" spans="2:9" ht="26.4" x14ac:dyDescent="0.25">
      <c r="B16" s="234" t="s">
        <v>400</v>
      </c>
      <c r="C16" s="234"/>
      <c r="D16" s="234" t="s">
        <v>401</v>
      </c>
      <c r="E16" s="239" t="s">
        <v>402</v>
      </c>
      <c r="F16" s="238" t="s">
        <v>120</v>
      </c>
      <c r="G16" s="236">
        <v>11</v>
      </c>
      <c r="H16" s="236">
        <v>0</v>
      </c>
      <c r="I16" s="236">
        <f>G16*H16</f>
        <v>0</v>
      </c>
    </row>
    <row r="17" spans="2:10" x14ac:dyDescent="0.25">
      <c r="B17" s="234"/>
      <c r="C17" s="234"/>
      <c r="D17" s="234"/>
      <c r="E17" s="237"/>
      <c r="F17" s="238"/>
      <c r="G17" s="236"/>
      <c r="H17" s="236"/>
      <c r="I17" s="236"/>
    </row>
    <row r="18" spans="2:10" ht="40.200000000000003" customHeight="1" x14ac:dyDescent="0.25">
      <c r="B18" s="234" t="s">
        <v>403</v>
      </c>
      <c r="C18" s="234"/>
      <c r="D18" s="234" t="s">
        <v>404</v>
      </c>
      <c r="E18" s="235" t="s">
        <v>405</v>
      </c>
      <c r="F18" s="236" t="s">
        <v>120</v>
      </c>
      <c r="G18" s="236">
        <v>2</v>
      </c>
      <c r="H18" s="236">
        <v>0</v>
      </c>
      <c r="I18" s="236">
        <f>G18*H18</f>
        <v>0</v>
      </c>
    </row>
    <row r="19" spans="2:10" x14ac:dyDescent="0.25">
      <c r="B19" s="234"/>
      <c r="C19" s="234"/>
      <c r="D19" s="234"/>
      <c r="E19" s="237"/>
      <c r="F19" s="238"/>
      <c r="G19" s="236"/>
      <c r="H19" s="236"/>
      <c r="I19" s="236"/>
    </row>
    <row r="20" spans="2:10" ht="40.200000000000003" customHeight="1" x14ac:dyDescent="0.25">
      <c r="B20" s="234" t="s">
        <v>406</v>
      </c>
      <c r="C20" s="234"/>
      <c r="D20" s="234" t="s">
        <v>404</v>
      </c>
      <c r="E20" s="235" t="s">
        <v>407</v>
      </c>
      <c r="F20" s="236" t="s">
        <v>120</v>
      </c>
      <c r="G20" s="236">
        <v>3</v>
      </c>
      <c r="H20" s="236">
        <v>0</v>
      </c>
      <c r="I20" s="236">
        <f>G20*H20</f>
        <v>0</v>
      </c>
    </row>
    <row r="21" spans="2:10" x14ac:dyDescent="0.25">
      <c r="B21" s="234"/>
      <c r="C21" s="234"/>
      <c r="D21" s="234"/>
      <c r="E21" s="237"/>
      <c r="F21" s="238"/>
      <c r="G21" s="236"/>
      <c r="H21" s="236"/>
      <c r="I21" s="236"/>
    </row>
    <row r="22" spans="2:10" ht="39.6" x14ac:dyDescent="0.25">
      <c r="B22" s="234" t="s">
        <v>408</v>
      </c>
      <c r="C22" s="234"/>
      <c r="D22" s="234" t="s">
        <v>409</v>
      </c>
      <c r="E22" s="237" t="s">
        <v>410</v>
      </c>
      <c r="F22" s="240" t="s">
        <v>120</v>
      </c>
      <c r="G22" s="236">
        <v>1</v>
      </c>
      <c r="H22" s="236">
        <v>0</v>
      </c>
      <c r="I22" s="236">
        <f>G22*H22</f>
        <v>0</v>
      </c>
    </row>
    <row r="23" spans="2:10" x14ac:dyDescent="0.25">
      <c r="B23" s="234"/>
      <c r="C23" s="234"/>
      <c r="D23" s="234"/>
      <c r="E23" s="235"/>
      <c r="F23" s="240"/>
      <c r="G23" s="236"/>
      <c r="H23" s="236"/>
      <c r="I23" s="236"/>
    </row>
    <row r="24" spans="2:10" x14ac:dyDescent="0.25">
      <c r="B24" s="234" t="s">
        <v>411</v>
      </c>
      <c r="C24" s="234"/>
      <c r="D24" s="234" t="s">
        <v>412</v>
      </c>
      <c r="E24" s="237" t="s">
        <v>413</v>
      </c>
      <c r="F24" s="240" t="s">
        <v>120</v>
      </c>
      <c r="G24" s="236">
        <v>5</v>
      </c>
      <c r="H24" s="236">
        <v>0</v>
      </c>
      <c r="I24" s="236">
        <f>G24*H24</f>
        <v>0</v>
      </c>
    </row>
    <row r="25" spans="2:10" x14ac:dyDescent="0.25">
      <c r="B25" s="234"/>
      <c r="C25" s="234"/>
      <c r="D25" s="234"/>
      <c r="E25" s="235"/>
      <c r="F25" s="236"/>
      <c r="G25" s="236"/>
      <c r="H25" s="236"/>
      <c r="I25" s="236"/>
    </row>
    <row r="26" spans="2:10" ht="30.75" customHeight="1" x14ac:dyDescent="0.25">
      <c r="B26" s="234" t="s">
        <v>414</v>
      </c>
      <c r="C26" s="234" t="s">
        <v>415</v>
      </c>
      <c r="D26" s="234"/>
      <c r="E26" s="241" t="s">
        <v>802</v>
      </c>
      <c r="F26" s="236" t="s">
        <v>416</v>
      </c>
      <c r="G26" s="236">
        <v>1</v>
      </c>
      <c r="H26" s="236">
        <v>0</v>
      </c>
      <c r="I26" s="236">
        <f>G26*H26</f>
        <v>0</v>
      </c>
      <c r="J26" s="242"/>
    </row>
    <row r="27" spans="2:10" x14ac:dyDescent="0.25">
      <c r="B27" s="234"/>
      <c r="C27" s="234"/>
      <c r="D27" s="234"/>
      <c r="E27" s="235"/>
      <c r="F27" s="236"/>
      <c r="G27" s="236"/>
      <c r="H27" s="236"/>
      <c r="I27" s="236"/>
    </row>
    <row r="28" spans="2:10" x14ac:dyDescent="0.25">
      <c r="B28" s="243"/>
      <c r="C28" s="243"/>
      <c r="D28" s="244" t="s">
        <v>383</v>
      </c>
      <c r="E28" s="245" t="s">
        <v>417</v>
      </c>
      <c r="F28" s="246"/>
      <c r="G28" s="247"/>
      <c r="H28" s="247"/>
      <c r="I28" s="247">
        <f>SUM(I5:I27)</f>
        <v>0</v>
      </c>
    </row>
    <row r="29" spans="2:10" x14ac:dyDescent="0.25">
      <c r="B29" s="248"/>
      <c r="C29" s="248"/>
      <c r="D29" s="249"/>
      <c r="E29" s="250"/>
      <c r="F29" s="180"/>
      <c r="G29" s="251"/>
      <c r="H29" s="251"/>
      <c r="I29" s="251"/>
    </row>
    <row r="30" spans="2:10" ht="21" x14ac:dyDescent="0.4">
      <c r="E30" s="252" t="s">
        <v>418</v>
      </c>
      <c r="F30" s="253"/>
      <c r="G30" s="254"/>
      <c r="H30" s="254"/>
      <c r="I30" s="254"/>
    </row>
    <row r="31" spans="2:10" ht="13.8" thickBot="1" x14ac:dyDescent="0.3">
      <c r="D31" s="255">
        <v>6</v>
      </c>
      <c r="E31" s="256" t="s">
        <v>419</v>
      </c>
      <c r="F31" s="257"/>
      <c r="G31" s="257"/>
      <c r="H31" s="258"/>
      <c r="I31" s="259">
        <f>I28</f>
        <v>0</v>
      </c>
    </row>
    <row r="32" spans="2:10" ht="16.2" thickBot="1" x14ac:dyDescent="0.35">
      <c r="D32" s="260"/>
      <c r="E32" s="261" t="s">
        <v>420</v>
      </c>
      <c r="F32" s="262"/>
      <c r="G32" s="262"/>
      <c r="H32" s="262"/>
      <c r="I32" s="263">
        <f>SUM(I31:I31)</f>
        <v>0</v>
      </c>
    </row>
    <row r="33" spans="4:9" ht="16.2" thickTop="1" x14ac:dyDescent="0.3">
      <c r="D33" s="264"/>
      <c r="E33" s="265" t="s">
        <v>373</v>
      </c>
      <c r="F33" s="266"/>
      <c r="G33" s="266"/>
      <c r="H33" s="266"/>
      <c r="I33" s="267">
        <f>I32*0.22</f>
        <v>0</v>
      </c>
    </row>
    <row r="34" spans="4:9" ht="18" thickBot="1" x14ac:dyDescent="0.35">
      <c r="D34" s="268"/>
      <c r="E34" s="269" t="s">
        <v>421</v>
      </c>
      <c r="F34" s="270"/>
      <c r="G34" s="270"/>
      <c r="H34" s="270"/>
      <c r="I34" s="271">
        <f>I33+I32</f>
        <v>0</v>
      </c>
    </row>
  </sheetData>
  <mergeCells count="1">
    <mergeCell ref="B1:I1"/>
  </mergeCells>
  <pageMargins left="0.7" right="0.7" top="0.75" bottom="0.75" header="0.3" footer="0.3"/>
  <pageSetup paperSize="9" scale="91" fitToHeight="0" orientation="portrait" horizontalDpi="4294967293" r:id="rId1"/>
  <headerFooter>
    <oddFooter>&amp;CPlaz Grahovo II faza                                                           Stran &amp;P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1"/>
  <sheetViews>
    <sheetView tabSelected="1" view="pageBreakPreview" zoomScale="160" zoomScaleNormal="100" zoomScaleSheetLayoutView="160" workbookViewId="0">
      <selection activeCell="E6" sqref="E6"/>
    </sheetView>
  </sheetViews>
  <sheetFormatPr defaultRowHeight="13.2" x14ac:dyDescent="0.25"/>
  <cols>
    <col min="1" max="1" width="26.5546875" customWidth="1"/>
    <col min="2" max="2" width="17.44140625" customWidth="1"/>
    <col min="3" max="3" width="17.88671875" customWidth="1"/>
  </cols>
  <sheetData>
    <row r="2" spans="1:3" ht="19.95" customHeight="1" x14ac:dyDescent="0.3">
      <c r="A2" s="417" t="s">
        <v>422</v>
      </c>
      <c r="B2" s="417"/>
      <c r="C2" s="417"/>
    </row>
    <row r="4" spans="1:3" ht="15" customHeight="1" x14ac:dyDescent="0.25">
      <c r="A4" t="s">
        <v>423</v>
      </c>
      <c r="C4" s="418">
        <f>'OBJEKT-DRSI Rekapitulacija'!C15</f>
        <v>0</v>
      </c>
    </row>
    <row r="5" spans="1:3" ht="15" customHeight="1" x14ac:dyDescent="0.25">
      <c r="A5" t="s">
        <v>424</v>
      </c>
      <c r="C5" s="418">
        <f>'OBJEKT-MOP Rekapitulacija'!C15</f>
        <v>0</v>
      </c>
    </row>
    <row r="6" spans="1:3" ht="15" customHeight="1" x14ac:dyDescent="0.25">
      <c r="A6" t="s">
        <v>425</v>
      </c>
      <c r="C6" s="418">
        <f>JR!H114</f>
        <v>0</v>
      </c>
    </row>
    <row r="7" spans="1:3" ht="15" customHeight="1" x14ac:dyDescent="0.25">
      <c r="A7" t="s">
        <v>426</v>
      </c>
      <c r="C7" s="418">
        <f>CESTA!I32</f>
        <v>0</v>
      </c>
    </row>
    <row r="8" spans="1:3" ht="15" customHeight="1" x14ac:dyDescent="0.25">
      <c r="C8" s="418"/>
    </row>
    <row r="9" spans="1:3" ht="15" customHeight="1" x14ac:dyDescent="0.25">
      <c r="A9" s="272" t="s">
        <v>15</v>
      </c>
      <c r="B9" s="272"/>
      <c r="C9" s="419">
        <f>SUM(C4:C7)</f>
        <v>0</v>
      </c>
    </row>
    <row r="10" spans="1:3" ht="15" customHeight="1" x14ac:dyDescent="0.25">
      <c r="A10" t="s">
        <v>373</v>
      </c>
      <c r="C10" s="418">
        <f>0.22*C9</f>
        <v>0</v>
      </c>
    </row>
    <row r="11" spans="1:3" ht="15" customHeight="1" x14ac:dyDescent="0.3">
      <c r="A11" s="273" t="s">
        <v>427</v>
      </c>
      <c r="B11" s="273"/>
      <c r="C11" s="420">
        <f>C9+C10</f>
        <v>0</v>
      </c>
    </row>
  </sheetData>
  <mergeCells count="1">
    <mergeCell ref="A2:C2"/>
  </mergeCells>
  <pageMargins left="0.7" right="0.7" top="0.75" bottom="0.75" header="0.3" footer="0.3"/>
  <pageSetup paperSize="9" orientation="portrait" horizontalDpi="4294967293" r:id="rId1"/>
  <headerFooter>
    <oddFooter>&amp;CPlaz Grahovo II faza                                                           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8</vt:i4>
      </vt:variant>
      <vt:variant>
        <vt:lpstr>Imenovani obsegi</vt:lpstr>
      </vt:variant>
      <vt:variant>
        <vt:i4>19</vt:i4>
      </vt:variant>
    </vt:vector>
  </HeadingPairs>
  <TitlesOfParts>
    <vt:vector size="27" baseType="lpstr">
      <vt:lpstr>Splošno</vt:lpstr>
      <vt:lpstr>OBJEKT-DRSI</vt:lpstr>
      <vt:lpstr>OBJEKT-DRSI Rekapitulacija</vt:lpstr>
      <vt:lpstr>OBJEKT-MOP</vt:lpstr>
      <vt:lpstr>OBJEKT-MOP Rekapitulacija</vt:lpstr>
      <vt:lpstr>JR</vt:lpstr>
      <vt:lpstr>CESTA</vt:lpstr>
      <vt:lpstr>SKUPNA REKAPITULACIJA</vt:lpstr>
      <vt:lpstr>M_GRADBENA</vt:lpstr>
      <vt:lpstr>M_ODVODNJAVANJE</vt:lpstr>
      <vt:lpstr>M_OPREMA</vt:lpstr>
      <vt:lpstr>M_PRIPRAVA</vt:lpstr>
      <vt:lpstr>M_TUJE</vt:lpstr>
      <vt:lpstr>M_VOZIŠČNE</vt:lpstr>
      <vt:lpstr>M_ZEMELJSKA</vt:lpstr>
      <vt:lpstr>CESTA!Področje_tiskanja</vt:lpstr>
      <vt:lpstr>'OBJEKT-DRSI'!Področje_tiskanja</vt:lpstr>
      <vt:lpstr>'OBJEKT-MOP'!Področje_tiskanja</vt:lpstr>
      <vt:lpstr>Splošno!Področje_tiskanja</vt:lpstr>
      <vt:lpstr>SK_GRADBENA</vt:lpstr>
      <vt:lpstr>SK_ODVODNJAVANJE</vt:lpstr>
      <vt:lpstr>SK_OPREMA</vt:lpstr>
      <vt:lpstr>SK_PRIPRAVA</vt:lpstr>
      <vt:lpstr>SK_RAZNO</vt:lpstr>
      <vt:lpstr>SK_TUJE</vt:lpstr>
      <vt:lpstr>SK_VOZIŠČNE</vt:lpstr>
      <vt:lpstr>SK_ZEMELJSKA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 Lesnik</dc:creator>
  <cp:lastModifiedBy>Matevz</cp:lastModifiedBy>
  <cp:lastPrinted>2021-05-13T12:25:55Z</cp:lastPrinted>
  <dcterms:created xsi:type="dcterms:W3CDTF">1999-04-03T08:16:43Z</dcterms:created>
  <dcterms:modified xsi:type="dcterms:W3CDTF">2021-05-13T16:02:42Z</dcterms:modified>
</cp:coreProperties>
</file>